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derow\Downloads\"/>
    </mc:Choice>
  </mc:AlternateContent>
  <xr:revisionPtr revIDLastSave="0" documentId="8_{FDC636CC-99A1-47FE-A311-036D439BAFC3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Preliminaries" sheetId="25" r:id="rId1"/>
    <sheet name="Borehole supplies" sheetId="8" r:id="rId2"/>
    <sheet name="Water Tank Maintenance " sheetId="20" r:id="rId3"/>
    <sheet name="Solar Support Structure" sheetId="23" r:id="rId4"/>
    <sheet name="Solar Installation" sheetId="24" r:id="rId5"/>
    <sheet name="Chain-link fencing" sheetId="26" r:id="rId6"/>
    <sheet name="Summary" sheetId="6" r:id="rId7"/>
  </sheets>
  <definedNames>
    <definedName name="_xlnm.Print_Area" localSheetId="1">'Borehole supplies'!$A$1:$F$15</definedName>
    <definedName name="_xlnm.Print_Area" localSheetId="0">Preliminaries!$A$1:$F$10</definedName>
    <definedName name="_xlnm.Print_Area" localSheetId="6">Summary!$A$1:$D$19</definedName>
    <definedName name="_xlnm.Print_Area" localSheetId="2">'Water Tank Maintenance '!$A$1:$F$9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0" i="26" l="1"/>
  <c r="C118" i="26"/>
  <c r="B112" i="26"/>
  <c r="B110" i="26"/>
  <c r="B109" i="26"/>
  <c r="I103" i="26"/>
  <c r="I100" i="26"/>
  <c r="G96" i="26"/>
  <c r="I96" i="26" s="1"/>
  <c r="G94" i="26"/>
  <c r="I94" i="26" s="1"/>
  <c r="I91" i="26"/>
  <c r="I89" i="26"/>
  <c r="G85" i="26"/>
  <c r="I85" i="26" s="1"/>
  <c r="G75" i="26"/>
  <c r="I75" i="26" s="1"/>
  <c r="I70" i="26"/>
  <c r="G70" i="26"/>
  <c r="G67" i="26"/>
  <c r="I67" i="26" s="1"/>
  <c r="B54" i="26"/>
  <c r="B52" i="26"/>
  <c r="B51" i="26"/>
  <c r="I47" i="26"/>
  <c r="I34" i="26"/>
  <c r="I32" i="26"/>
  <c r="I30" i="26"/>
  <c r="I28" i="26"/>
  <c r="I26" i="26"/>
  <c r="G26" i="26"/>
  <c r="G23" i="26"/>
  <c r="I23" i="26" s="1"/>
  <c r="G18" i="26"/>
  <c r="I18" i="26" s="1"/>
  <c r="I49" i="26" l="1"/>
  <c r="I118" i="26" s="1"/>
  <c r="G78" i="26"/>
  <c r="I78" i="26" s="1"/>
  <c r="G106" i="26" l="1"/>
  <c r="I106" i="26" s="1"/>
  <c r="I107" i="26" s="1"/>
  <c r="I120" i="26" s="1"/>
  <c r="I122" i="26" s="1"/>
  <c r="I124" i="26" s="1"/>
  <c r="D15" i="6" s="1"/>
  <c r="F8" i="25" l="1"/>
  <c r="F9" i="25"/>
  <c r="F7" i="25"/>
  <c r="F6" i="25"/>
  <c r="F5" i="25"/>
  <c r="F10" i="25" l="1"/>
  <c r="D5" i="6" s="1"/>
  <c r="I26" i="24" l="1"/>
  <c r="I24" i="24"/>
  <c r="I22" i="24"/>
  <c r="I20" i="24"/>
  <c r="I18" i="24"/>
  <c r="I16" i="24"/>
  <c r="I14" i="24"/>
  <c r="I12" i="24"/>
  <c r="I10" i="24"/>
  <c r="I8" i="24"/>
  <c r="I6" i="24"/>
  <c r="C157" i="23"/>
  <c r="C155" i="23"/>
  <c r="C153" i="23"/>
  <c r="C151" i="23"/>
  <c r="C149" i="23"/>
  <c r="I139" i="23"/>
  <c r="I141" i="23" s="1"/>
  <c r="G130" i="23"/>
  <c r="I130" i="23" s="1"/>
  <c r="G112" i="23"/>
  <c r="G118" i="23" s="1"/>
  <c r="I118" i="23" s="1"/>
  <c r="G104" i="23"/>
  <c r="I104" i="23" s="1"/>
  <c r="I94" i="23"/>
  <c r="I92" i="23"/>
  <c r="G92" i="23"/>
  <c r="G87" i="23"/>
  <c r="I87" i="23" s="1"/>
  <c r="I85" i="23"/>
  <c r="G85" i="23"/>
  <c r="I82" i="23"/>
  <c r="G82" i="23"/>
  <c r="G54" i="23"/>
  <c r="I54" i="23" s="1"/>
  <c r="I38" i="23"/>
  <c r="G33" i="23"/>
  <c r="G43" i="23" s="1"/>
  <c r="I43" i="23" s="1"/>
  <c r="I15" i="23"/>
  <c r="G10" i="23"/>
  <c r="G29" i="23" s="1"/>
  <c r="I29" i="23" s="1"/>
  <c r="I33" i="23" l="1"/>
  <c r="I112" i="23"/>
  <c r="G116" i="23"/>
  <c r="I116" i="23" s="1"/>
  <c r="G24" i="23"/>
  <c r="I28" i="24"/>
  <c r="D13" i="6" s="1"/>
  <c r="I10" i="23"/>
  <c r="I17" i="23" s="1"/>
  <c r="I149" i="23" s="1"/>
  <c r="G61" i="23"/>
  <c r="I61" i="23" s="1"/>
  <c r="I157" i="23"/>
  <c r="I153" i="23"/>
  <c r="G47" i="23"/>
  <c r="I47" i="23" s="1"/>
  <c r="G27" i="23" l="1"/>
  <c r="I27" i="23" s="1"/>
  <c r="I24" i="23"/>
  <c r="G52" i="23"/>
  <c r="I52" i="23" s="1"/>
  <c r="G68" i="23"/>
  <c r="G102" i="23"/>
  <c r="I102" i="23" s="1"/>
  <c r="I120" i="23" s="1"/>
  <c r="I155" i="23" s="1"/>
  <c r="I68" i="23"/>
  <c r="I70" i="23" l="1"/>
  <c r="I151" i="23" s="1"/>
  <c r="I161" i="23" s="1"/>
  <c r="I165" i="23" s="1"/>
  <c r="I171" i="23" s="1"/>
  <c r="D11" i="6" s="1"/>
  <c r="I96" i="23"/>
  <c r="F11" i="8" l="1"/>
  <c r="F10" i="8"/>
  <c r="F8" i="20" l="1"/>
  <c r="F7" i="20"/>
  <c r="F6" i="20"/>
  <c r="F9" i="20" l="1"/>
  <c r="D9" i="6" s="1"/>
  <c r="F8" i="8"/>
  <c r="F9" i="8" l="1"/>
  <c r="F7" i="8" l="1"/>
  <c r="F6" i="8"/>
  <c r="F5" i="8"/>
  <c r="F12" i="8" s="1"/>
  <c r="F14" i="8" l="1"/>
  <c r="D7" i="6" s="1"/>
  <c r="D17" i="6" l="1"/>
  <c r="D19" i="6" s="1"/>
</calcChain>
</file>

<file path=xl/sharedStrings.xml><?xml version="1.0" encoding="utf-8"?>
<sst xmlns="http://schemas.openxmlformats.org/spreadsheetml/2006/main" count="383" uniqueCount="253">
  <si>
    <t>Description</t>
  </si>
  <si>
    <t>Unit</t>
  </si>
  <si>
    <t>Qty</t>
  </si>
  <si>
    <t>LS</t>
  </si>
  <si>
    <t xml:space="preserve">Total </t>
  </si>
  <si>
    <t>Pcs</t>
  </si>
  <si>
    <t>COST SUMMARY</t>
  </si>
  <si>
    <t>No.</t>
  </si>
  <si>
    <t xml:space="preserve">Unit Costs </t>
  </si>
  <si>
    <t>Provision and installation of 3'' riser main pipe for the borehole with complete fittings</t>
  </si>
  <si>
    <t>Gate valves and control pannel for the pump</t>
  </si>
  <si>
    <t>No</t>
  </si>
  <si>
    <t>TOTAL</t>
  </si>
  <si>
    <t>SUBTOTAL CARRIED TO MAIN SUMMARY</t>
  </si>
  <si>
    <t>Item</t>
  </si>
  <si>
    <t>UNIT</t>
  </si>
  <si>
    <t>A</t>
  </si>
  <si>
    <t>B</t>
  </si>
  <si>
    <t>C</t>
  </si>
  <si>
    <t>ITEM</t>
  </si>
  <si>
    <t>DESCRIPTION</t>
  </si>
  <si>
    <t>D</t>
  </si>
  <si>
    <t>E</t>
  </si>
  <si>
    <t xml:space="preserve"> </t>
  </si>
  <si>
    <t>F</t>
  </si>
  <si>
    <t>G</t>
  </si>
  <si>
    <t>H</t>
  </si>
  <si>
    <t>I</t>
  </si>
  <si>
    <t xml:space="preserve">Preliminaries </t>
  </si>
  <si>
    <t xml:space="preserve">TOTAL </t>
  </si>
  <si>
    <t>GRAND TOTAL</t>
  </si>
  <si>
    <t>QNTY</t>
  </si>
  <si>
    <t>RATE US$</t>
  </si>
  <si>
    <t>AMT US$</t>
  </si>
  <si>
    <t>Total carried to summary</t>
  </si>
  <si>
    <t>PAGE</t>
  </si>
  <si>
    <t>Allow a provisonal sum for piping from the borehole to the elevated tank at the borehole site inclusive of excavation works</t>
  </si>
  <si>
    <t>Submersible pump, Grundfos SP17-20 Rp2 with 11kw motor, with matching cut-off electrodes, drop cables control panel, all accessories included</t>
  </si>
  <si>
    <t xml:space="preserve"> QTY. </t>
  </si>
  <si>
    <t>RATE (USD)</t>
  </si>
  <si>
    <t xml:space="preserve"> AMOUNT (USD) </t>
  </si>
  <si>
    <t>Borehole Supplies</t>
  </si>
  <si>
    <t>Allow a proviosional  sum of water meter readers in the borehole outlet</t>
  </si>
  <si>
    <t>Allow provisonal sum of gantry at borehole site</t>
  </si>
  <si>
    <t>MOUNTING SUPPORT STEEL STRUCTURE</t>
  </si>
  <si>
    <t>ELEMENT NO. 1 : SITE PREPARATION</t>
  </si>
  <si>
    <t>Clear site of all bushes and debris. Grab up roots and</t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</si>
  <si>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</si>
  <si>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</si>
  <si>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</si>
  <si>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</si>
  <si>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</si>
  <si>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</si>
  <si>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</si>
  <si>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</si>
  <si>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</si>
  <si>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</si>
  <si>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</si>
  <si>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</si>
  <si>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</si>
  <si>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</si>
  <si>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</si>
  <si>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</si>
  <si>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</si>
  <si>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</si>
  <si>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</si>
  <si>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</si>
  <si>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</si>
  <si>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</si>
  <si>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</si>
  <si>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</si>
  <si>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</si>
  <si>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</si>
  <si>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 xml:space="preserve">50mm thick Quarry dust  blinding to surfaces of hardcore :rolled </t>
  </si>
  <si>
    <t xml:space="preserve">smooth to receive polytheen sheeting (m.s)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</si>
  <si>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</si>
  <si>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</si>
  <si>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</si>
  <si>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</si>
  <si>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</si>
  <si>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</si>
  <si>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</si>
  <si>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</si>
  <si>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</si>
  <si>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ELEMENT NO. 3 : STEEL FRAME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</si>
  <si>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</si>
  <si>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</si>
  <si>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</si>
  <si>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</si>
  <si>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dia. GI pipes forming framework as described</t>
  </si>
  <si>
    <t>Columns</t>
  </si>
  <si>
    <t>1500mm height</t>
  </si>
  <si>
    <t>Beams</t>
  </si>
  <si>
    <t>4700mm length</t>
  </si>
  <si>
    <t>2500mm length</t>
  </si>
  <si>
    <t>50mm x 3mm thick steel angle bars</t>
  </si>
  <si>
    <t>Supports</t>
  </si>
  <si>
    <t xml:space="preserve">2.5m length </t>
  </si>
  <si>
    <t>800mm bracings</t>
  </si>
  <si>
    <t>ELEMENT NO. 4 : CONCRETE WORKS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</si>
  <si>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</si>
  <si>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</si>
  <si>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</si>
  <si>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</si>
  <si>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</si>
  <si>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</si>
  <si>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</si>
  <si>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</si>
  <si>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</si>
  <si>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</si>
  <si>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</si>
  <si>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ELEMENT NO. 5 : FINISHES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</si>
  <si>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</si>
  <si>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</si>
  <si>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</si>
  <si>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</si>
  <si>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</si>
  <si>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</si>
  <si>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</si>
  <si>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</si>
  <si>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</si>
  <si>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</si>
  <si>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</si>
  <si>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</si>
  <si>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</si>
  <si>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</si>
  <si>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</si>
  <si>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</si>
  <si>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THREE No. mounting structures</t>
  </si>
  <si>
    <t>TOTAL FOR SECTION 5: CARRIED TO GRAND SUMMARY</t>
  </si>
  <si>
    <t>SOLAR PROCUREMENT,DELIVERY &amp; INSTALLATION</t>
  </si>
  <si>
    <t>Meter</t>
  </si>
  <si>
    <t>Supply and installation of Well probe sensor c/w cable for dry running protection</t>
  </si>
  <si>
    <t>Supply and installation of manual change over switch to switch between solar and generator power</t>
  </si>
  <si>
    <t>Supply and installation of PSk2-15 Controller-11kVA-D</t>
  </si>
  <si>
    <t>Supply and installation of PV Disconnect Switch 1000V-40-6</t>
  </si>
  <si>
    <t>Supply and installation of PV Protect 125A</t>
  </si>
  <si>
    <t>Supply and installation of PV Combiner 1000-125-4</t>
  </si>
  <si>
    <t>Supply and installation of Surge Protector</t>
  </si>
  <si>
    <t>Accessories</t>
  </si>
  <si>
    <t>Lot</t>
  </si>
  <si>
    <t>Installation of 60 solar panels on already fabricated steel support strauctures</t>
  </si>
  <si>
    <t>TOTAL CARRIED TO GRAND SUMMARY</t>
  </si>
  <si>
    <t>Solar Support Structure</t>
  </si>
  <si>
    <t>Solar Installation</t>
  </si>
  <si>
    <t xml:space="preserve">30KVA Duos Genset, in-line direct injection 3-cylinder diesel engine/ type water cooled of four cycle </t>
  </si>
  <si>
    <r>
      <t>8mm</t>
    </r>
    <r>
      <rPr>
        <vertAlign val="superscript"/>
        <sz val="15.5"/>
        <color theme="1"/>
        <rFont val="Abadi Extra Light"/>
        <family val="2"/>
      </rPr>
      <t>2</t>
    </r>
    <r>
      <rPr>
        <sz val="11.5"/>
        <color theme="1"/>
        <rFont val="Abadi Extra Light"/>
        <family val="2"/>
      </rPr>
      <t xml:space="preserve"> </t>
    </r>
    <r>
      <rPr>
        <sz val="12"/>
        <color theme="1"/>
        <rFont val="Abadi Extra Light"/>
        <family val="2"/>
      </rPr>
      <t>submersible pump 3-phase motor cable</t>
    </r>
  </si>
  <si>
    <r>
      <t>m</t>
    </r>
    <r>
      <rPr>
        <vertAlign val="superscript"/>
        <sz val="10"/>
        <color indexed="8"/>
        <rFont val="Abadi Extra Light"/>
        <family val="2"/>
      </rPr>
      <t>2</t>
    </r>
  </si>
  <si>
    <r>
      <t>m</t>
    </r>
    <r>
      <rPr>
        <vertAlign val="superscript"/>
        <sz val="10"/>
        <color indexed="8"/>
        <rFont val="Abadi Extra Light"/>
        <family val="2"/>
      </rPr>
      <t>3</t>
    </r>
  </si>
  <si>
    <t>PROPOSED BOREHOLE REHABILITATION WORKS</t>
  </si>
  <si>
    <t>Mobilization</t>
  </si>
  <si>
    <t>Allow a provisonal sum for equipment and tools mobilization.</t>
  </si>
  <si>
    <t>Lumpsum</t>
  </si>
  <si>
    <t>Allow a provisional sum for staff and techncial personell.</t>
  </si>
  <si>
    <t>Allow a provisional sum for camp/site demobilization</t>
  </si>
  <si>
    <t>Allow a provisional sum for reqired water &amp; power on site during project life.</t>
  </si>
  <si>
    <t>Total amount carried to summary page</t>
  </si>
  <si>
    <t xml:space="preserve">PROPOSED BOREHOLE SUPPLIES </t>
  </si>
  <si>
    <t>PROJECT: PROPOSED BOREHOLE REHABILITATION WORKS</t>
  </si>
  <si>
    <t>Procurement and delivery of 350 watts Jinko solar panels</t>
  </si>
  <si>
    <t>ELEVATED WATER TANK MAINTENANCE</t>
  </si>
  <si>
    <t>External works</t>
  </si>
  <si>
    <t>Allow a privovsional of repairing any wall and columns cracks and any minor leaks for the 40m3 elevated water tank</t>
  </si>
  <si>
    <t>Allow a privovsional of replastering of repaired section of  the 40m3 elevated water</t>
  </si>
  <si>
    <t>Allow a provisonal sum for repainting the entire elevated water tank</t>
  </si>
  <si>
    <t>Grand Total for Maintenance works</t>
  </si>
  <si>
    <t>Allow a provisional sum for installation of visibility sign board on site</t>
  </si>
  <si>
    <t>Elevated water tank maintenance works</t>
  </si>
  <si>
    <t>SECTION 8: FENCE AND GATE</t>
  </si>
  <si>
    <t>ELEMENT No. 1: GATE</t>
  </si>
  <si>
    <t xml:space="preserve">The contractor will provide all material and construct a steel </t>
  </si>
  <si>
    <t xml:space="preserve">gate maesuring approximately 4000x2100m. </t>
  </si>
  <si>
    <t xml:space="preserve">Given the location and site conditions, the contractor is </t>
  </si>
  <si>
    <t>advised to make a physical assesment of the site before</t>
  </si>
  <si>
    <t>tendering.</t>
  </si>
  <si>
    <t xml:space="preserve">Excavate for column pads, depth not exceeding </t>
  </si>
  <si>
    <t xml:space="preserve">1.5m and of 1.5 x 1.5 mm width commencing at the original </t>
  </si>
  <si>
    <t xml:space="preserve">ground level, and cart away to spoil as directed </t>
  </si>
  <si>
    <t>CM</t>
  </si>
  <si>
    <t xml:space="preserve">Reinforced Concrete using 3/4 + 1/2" mix machine </t>
  </si>
  <si>
    <t>crushed Ballast in:</t>
  </si>
  <si>
    <t>Vibrated reinforced concrete (class 25) column base, 350mm deep</t>
  </si>
  <si>
    <t xml:space="preserve">Ditto in columns 600x600mm thick, average height of 2.7 m </t>
  </si>
  <si>
    <t>with 1.5 m being the foundation column</t>
  </si>
  <si>
    <t>Assorted high tensile twisted steel reinforcement bars to B.S 4446.</t>
  </si>
  <si>
    <t>KG</t>
  </si>
  <si>
    <t>Sawn formwork to vertical sides of the columns</t>
  </si>
  <si>
    <t>SM</t>
  </si>
  <si>
    <t>15mm thick cement/Sand plaster to vertical sides of the columns</t>
  </si>
  <si>
    <t>350x350x25mm thick P.C.C coping stone</t>
  </si>
  <si>
    <t>Main and pedestrian gates</t>
  </si>
  <si>
    <t xml:space="preserve">Supply and fix double leaf steel gate size 4000x 2100mm high </t>
  </si>
  <si>
    <t xml:space="preserve"> CHS poleswith small pedestrian door made from 2"x 3mm thick</t>
  </si>
  <si>
    <t xml:space="preserve">welded on one side of the frame. Frame as follows: 75 x 3mm </t>
  </si>
  <si>
    <t>thick RHS external members and 25mm SHS 3mm thick secondary</t>
  </si>
  <si>
    <t xml:space="preserve">members, fixed onto the concrete columns using heavy duty steel </t>
  </si>
  <si>
    <t xml:space="preserve">pin hinges; with all fastening accessories including all cutting </t>
  </si>
  <si>
    <t xml:space="preserve">welding, grinding and priming with one coat of grey oxide before 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</si>
  <si>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</si>
  <si>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</si>
  <si>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</si>
  <si>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NO</t>
  </si>
  <si>
    <t>Sub-Total for main and pestrian gate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</si>
  <si>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</si>
  <si>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</si>
  <si>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</si>
  <si>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</si>
  <si>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</si>
  <si>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 xml:space="preserve">fixing and anchorage to be treated as described in the 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</si>
  <si>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</si>
  <si>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</si>
  <si>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</si>
  <si>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</si>
  <si>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</si>
  <si>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Supply 50x5mm CHS welded to form Y-shaped posts with ends closed as </t>
  </si>
  <si>
    <t xml:space="preserve">shown in the drawings, bottom end fixed with 100x100mmx3mm plate </t>
  </si>
  <si>
    <t xml:space="preserve">and bedded in mass concrete.The post to be 2500mm high from ground </t>
  </si>
  <si>
    <t>level to the Y-joint. Allow for drlling 7No holes as shown.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</si>
  <si>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</si>
  <si>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</si>
  <si>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</si>
  <si>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</si>
  <si>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</si>
  <si>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</si>
  <si>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above ground level.</t>
  </si>
  <si>
    <t>Supply and weld a 12mm high tensile steel rod along the bases of the posts</t>
  </si>
  <si>
    <t>for anchoring the chainlink to the ground along the whole length of the fence.</t>
  </si>
  <si>
    <t>Allow for excavating 200mm deep along the fence to fix the rod.</t>
  </si>
  <si>
    <t>LM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</si>
  <si>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</si>
  <si>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</si>
  <si>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</si>
  <si>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</si>
  <si>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>J</t>
  </si>
  <si>
    <r>
      <t xml:space="preserve">Supply and and fix 2500mm high </t>
    </r>
    <r>
      <rPr>
        <b/>
        <sz val="12"/>
        <rFont val="Abadi Extra Light"/>
        <family val="2"/>
      </rPr>
      <t>HEAVY GUAGE</t>
    </r>
    <r>
      <rPr>
        <sz val="12"/>
        <rFont val="Abadi Extra Light"/>
        <family val="2"/>
      </rPr>
      <t xml:space="preserve"> chainlink to posts using 3mm </t>
    </r>
  </si>
  <si>
    <t xml:space="preserve">galvanised wire. Allow for securing the chainlink to a 12mm reinforcement </t>
  </si>
  <si>
    <t>bar welded at the base btween the posts.</t>
  </si>
  <si>
    <t>K</t>
  </si>
  <si>
    <t xml:space="preserve">Supply and fix razer wire secured on the chainlink, barbed wire and Y posts </t>
  </si>
  <si>
    <t xml:space="preserve">by binding wire and rolled approximately 600mm dia. </t>
  </si>
  <si>
    <t>L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</si>
  <si>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</si>
  <si>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</si>
  <si>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</si>
  <si>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</si>
  <si>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TITLE</t>
  </si>
  <si>
    <t xml:space="preserve">Amount </t>
  </si>
  <si>
    <t>1/2</t>
  </si>
  <si>
    <t>2/2</t>
  </si>
  <si>
    <t>Total</t>
  </si>
  <si>
    <t>Total  carried to grand summary</t>
  </si>
  <si>
    <t>Chain-link fencing works</t>
  </si>
  <si>
    <t>LOCATION: QALAANQALE VILLAGE BOREHOLE XARARDHEERE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</si>
</sst>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@\ "/>
    <numFmt numFmtId="168" formatCode="&quot;$&quot;#,##0.00"/>
    <numFmt numFmtId="169" formatCode="&quot;$&quot;#,##0"/>
    <numFmt numFmtId="170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badi Extra Light"/>
      <family val="2"/>
    </font>
    <font>
      <sz val="11"/>
      <color theme="1"/>
      <name val="Abadi Extra Light"/>
      <family val="2"/>
    </font>
    <font>
      <b/>
      <sz val="12"/>
      <color theme="1"/>
      <name val="Abadi Extra Light"/>
      <family val="2"/>
    </font>
    <font>
      <sz val="12"/>
      <color theme="1"/>
      <name val="Abadi Extra Light"/>
      <family val="2"/>
    </font>
    <font>
      <b/>
      <sz val="11"/>
      <color theme="1"/>
      <name val="Abadi Extra Light"/>
      <family val="2"/>
    </font>
    <font>
      <b/>
      <sz val="11"/>
      <name val="Abadi Extra Light"/>
      <family val="2"/>
    </font>
    <font>
      <b/>
      <sz val="12"/>
      <color indexed="8"/>
      <name val="Abadi Extra Light"/>
      <family val="2"/>
    </font>
    <font>
      <sz val="12"/>
      <color indexed="8"/>
      <name val="Abadi Extra Light"/>
      <family val="2"/>
    </font>
    <font>
      <b/>
      <u/>
      <sz val="12"/>
      <name val="Abadi Extra Light"/>
      <family val="2"/>
    </font>
    <font>
      <u/>
      <sz val="12"/>
      <name val="Abadi Extra Light"/>
      <family val="2"/>
    </font>
    <font>
      <sz val="12"/>
      <name val="Abadi Extra Light"/>
      <family val="2"/>
    </font>
    <font>
      <i/>
      <sz val="12"/>
      <name val="Abadi Extra Light"/>
      <family val="2"/>
    </font>
    <font>
      <vertAlign val="superscript"/>
      <sz val="15.5"/>
      <color theme="1"/>
      <name val="Abadi Extra Light"/>
      <family val="2"/>
    </font>
    <font>
      <sz val="11.5"/>
      <color theme="1"/>
      <name val="Abadi Extra Light"/>
      <family val="2"/>
    </font>
    <font>
      <vertAlign val="superscript"/>
      <sz val="10"/>
      <color indexed="8"/>
      <name val="Abadi Extra Light"/>
      <family val="2"/>
    </font>
    <font>
      <i/>
      <u/>
      <sz val="12"/>
      <name val="Abadi Extra Light"/>
      <family val="2"/>
    </font>
    <font>
      <sz val="12"/>
      <color rgb="FF000000"/>
      <name val="Abadi Extra Light"/>
      <family val="2"/>
    </font>
    <font>
      <b/>
      <u val="singleAccounting"/>
      <sz val="12"/>
      <color theme="1"/>
      <name val="Abadi Extra Light"/>
      <family val="2"/>
    </font>
    <font>
      <b/>
      <u/>
      <sz val="12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sz val="11"/>
      <color theme="1"/>
      <name val="Tahoma"/>
      <family val="2"/>
    </font>
    <font>
      <b/>
      <u val="singleAccounting"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indexed="8"/>
      <name val="Calibri"/>
      <family val="2"/>
    </font>
    <font>
      <sz val="11"/>
      <color indexed="8"/>
      <name val="Abadi Extra Light"/>
      <family val="2"/>
    </font>
    <font>
      <b/>
      <u/>
      <sz val="12"/>
      <color indexed="8"/>
      <name val="Abadi Extra Light"/>
      <family val="2"/>
    </font>
    <font>
      <sz val="10"/>
      <name val="Abadi Extra Light"/>
      <family val="2"/>
    </font>
    <font>
      <b/>
      <sz val="10"/>
      <name val="Abadi Extra Light"/>
      <family val="2"/>
    </font>
    <font>
      <b/>
      <sz val="14"/>
      <color indexed="8"/>
      <name val="Abadi Extra Light"/>
      <family val="2"/>
    </font>
    <font>
      <sz val="11"/>
      <name val="Abadi Extra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8" fillId="0" borderId="0"/>
    <xf numFmtId="165" fontId="28" fillId="0" borderId="0" applyFont="0" applyFill="0" applyBorder="0" applyAlignment="0" applyProtection="0"/>
  </cellStyleXfs>
  <cellXfs count="370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4" fillId="0" borderId="5" xfId="0" applyFont="1" applyBorder="1"/>
    <xf numFmtId="168" fontId="4" fillId="0" borderId="8" xfId="15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68" fontId="6" fillId="0" borderId="3" xfId="15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8" fontId="5" fillId="0" borderId="3" xfId="15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8" fontId="5" fillId="0" borderId="13" xfId="15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5" fillId="0" borderId="20" xfId="0" applyFont="1" applyBorder="1"/>
    <xf numFmtId="0" fontId="4" fillId="0" borderId="20" xfId="0" applyFont="1" applyBorder="1"/>
    <xf numFmtId="168" fontId="5" fillId="0" borderId="23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"/>
    </xf>
    <xf numFmtId="0" fontId="11" fillId="0" borderId="15" xfId="0" applyFont="1" applyBorder="1" applyAlignment="1">
      <alignment horizontal="left" indent="1"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indent="1"/>
    </xf>
    <xf numFmtId="0" fontId="13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4" fontId="13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68" fontId="4" fillId="0" borderId="0" xfId="0" applyNumberFormat="1" applyFont="1"/>
    <xf numFmtId="0" fontId="4" fillId="0" borderId="14" xfId="0" applyFont="1" applyBorder="1"/>
    <xf numFmtId="0" fontId="4" fillId="0" borderId="9" xfId="0" applyFont="1" applyBorder="1"/>
    <xf numFmtId="0" fontId="4" fillId="0" borderId="14" xfId="0" applyFont="1" applyBorder="1" applyAlignment="1">
      <alignment horizontal="center"/>
    </xf>
    <xf numFmtId="168" fontId="4" fillId="0" borderId="14" xfId="0" applyNumberFormat="1" applyFont="1" applyBorder="1"/>
    <xf numFmtId="0" fontId="7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168" fontId="8" fillId="0" borderId="13" xfId="14" applyNumberFormat="1" applyFont="1" applyFill="1" applyBorder="1" applyAlignment="1">
      <alignment horizontal="center" vertical="center"/>
    </xf>
    <xf numFmtId="0" fontId="11" fillId="0" borderId="0" xfId="0" applyFont="1"/>
    <xf numFmtId="0" fontId="13" fillId="0" borderId="9" xfId="0" applyFont="1" applyBorder="1"/>
    <xf numFmtId="3" fontId="13" fillId="0" borderId="14" xfId="0" applyNumberFormat="1" applyFont="1" applyBorder="1" applyAlignment="1">
      <alignment horizontal="center"/>
    </xf>
    <xf numFmtId="168" fontId="13" fillId="0" borderId="14" xfId="0" applyNumberFormat="1" applyFont="1" applyBorder="1" applyAlignment="1">
      <alignment horizontal="center"/>
    </xf>
    <xf numFmtId="168" fontId="13" fillId="0" borderId="14" xfId="8" applyNumberFormat="1" applyFont="1" applyFill="1" applyBorder="1" applyAlignment="1"/>
    <xf numFmtId="0" fontId="13" fillId="0" borderId="15" xfId="0" applyFont="1" applyBorder="1"/>
    <xf numFmtId="0" fontId="13" fillId="0" borderId="0" xfId="0" applyFont="1"/>
    <xf numFmtId="168" fontId="13" fillId="0" borderId="14" xfId="1" applyNumberFormat="1" applyFont="1" applyFill="1" applyBorder="1" applyAlignment="1">
      <alignment horizontal="center"/>
    </xf>
    <xf numFmtId="0" fontId="11" fillId="0" borderId="15" xfId="0" applyFont="1" applyBorder="1"/>
    <xf numFmtId="4" fontId="11" fillId="0" borderId="14" xfId="0" applyNumberFormat="1" applyFont="1" applyBorder="1" applyAlignment="1">
      <alignment horizontal="center"/>
    </xf>
    <xf numFmtId="168" fontId="11" fillId="0" borderId="14" xfId="8" applyNumberFormat="1" applyFont="1" applyFill="1" applyBorder="1" applyAlignment="1"/>
    <xf numFmtId="0" fontId="16" fillId="0" borderId="0" xfId="0" applyFont="1" applyAlignment="1">
      <alignment vertical="center" wrapText="1"/>
    </xf>
    <xf numFmtId="0" fontId="6" fillId="0" borderId="0" xfId="0" applyFont="1"/>
    <xf numFmtId="168" fontId="13" fillId="0" borderId="14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13" fillId="0" borderId="9" xfId="0" applyFont="1" applyBorder="1" applyAlignment="1">
      <alignment horizontal="center"/>
    </xf>
    <xf numFmtId="168" fontId="13" fillId="0" borderId="9" xfId="1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168" fontId="13" fillId="0" borderId="9" xfId="1" applyNumberFormat="1" applyFont="1" applyFill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68" fontId="4" fillId="0" borderId="3" xfId="0" applyNumberFormat="1" applyFont="1" applyBorder="1"/>
    <xf numFmtId="168" fontId="6" fillId="0" borderId="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8" fontId="6" fillId="0" borderId="0" xfId="0" applyNumberFormat="1" applyFont="1"/>
    <xf numFmtId="168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68" fontId="6" fillId="0" borderId="1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68" fontId="3" fillId="0" borderId="3" xfId="14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168" fontId="13" fillId="0" borderId="14" xfId="8" applyNumberFormat="1" applyFont="1" applyFill="1" applyBorder="1" applyAlignment="1">
      <alignment horizontal="center"/>
    </xf>
    <xf numFmtId="4" fontId="13" fillId="0" borderId="9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left" indent="1"/>
    </xf>
    <xf numFmtId="0" fontId="11" fillId="0" borderId="24" xfId="0" applyFont="1" applyBorder="1"/>
    <xf numFmtId="0" fontId="13" fillId="0" borderId="24" xfId="0" applyFont="1" applyBorder="1"/>
    <xf numFmtId="4" fontId="3" fillId="0" borderId="20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center"/>
    </xf>
    <xf numFmtId="168" fontId="13" fillId="0" borderId="20" xfId="0" applyNumberFormat="1" applyFont="1" applyBorder="1" applyAlignment="1">
      <alignment horizontal="center"/>
    </xf>
    <xf numFmtId="168" fontId="3" fillId="0" borderId="23" xfId="8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168" fontId="3" fillId="0" borderId="14" xfId="8" applyNumberFormat="1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3" fillId="0" borderId="0" xfId="0" applyFont="1"/>
    <xf numFmtId="4" fontId="3" fillId="0" borderId="14" xfId="0" applyNumberFormat="1" applyFont="1" applyBorder="1" applyAlignment="1">
      <alignment horizontal="center"/>
    </xf>
    <xf numFmtId="168" fontId="13" fillId="0" borderId="13" xfId="8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8" xfId="0" applyFont="1" applyBorder="1" applyAlignment="1">
      <alignment horizontal="left" indent="1"/>
    </xf>
    <xf numFmtId="0" fontId="13" fillId="0" borderId="28" xfId="0" applyFont="1" applyBorder="1"/>
    <xf numFmtId="4" fontId="13" fillId="0" borderId="5" xfId="0" applyNumberFormat="1" applyFont="1" applyBorder="1" applyAlignment="1">
      <alignment horizontal="center"/>
    </xf>
    <xf numFmtId="168" fontId="13" fillId="0" borderId="5" xfId="0" applyNumberFormat="1" applyFont="1" applyBorder="1" applyAlignment="1">
      <alignment horizontal="center"/>
    </xf>
    <xf numFmtId="168" fontId="13" fillId="0" borderId="5" xfId="8" applyNumberFormat="1" applyFont="1" applyFill="1" applyBorder="1" applyAlignment="1">
      <alignment horizontal="center"/>
    </xf>
    <xf numFmtId="168" fontId="13" fillId="0" borderId="15" xfId="0" applyNumberFormat="1" applyFont="1" applyBorder="1" applyAlignment="1">
      <alignment horizontal="center"/>
    </xf>
    <xf numFmtId="0" fontId="11" fillId="0" borderId="28" xfId="0" applyFont="1" applyBorder="1" applyAlignment="1">
      <alignment horizontal="left" indent="1"/>
    </xf>
    <xf numFmtId="168" fontId="13" fillId="0" borderId="14" xfId="16" applyNumberFormat="1" applyFont="1" applyFill="1" applyBorder="1" applyAlignment="1">
      <alignment horizontal="center"/>
    </xf>
    <xf numFmtId="168" fontId="3" fillId="0" borderId="13" xfId="8" applyNumberFormat="1" applyFont="1" applyFill="1" applyBorder="1" applyAlignment="1">
      <alignment horizontal="center"/>
    </xf>
    <xf numFmtId="4" fontId="11" fillId="0" borderId="0" xfId="0" applyNumberFormat="1" applyFont="1" applyAlignment="1">
      <alignment horizontal="left" indent="1"/>
    </xf>
    <xf numFmtId="168" fontId="11" fillId="0" borderId="14" xfId="8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3" fillId="0" borderId="14" xfId="7" quotePrefix="1" applyNumberFormat="1" applyFont="1" applyFill="1" applyBorder="1" applyAlignment="1">
      <alignment horizontal="center"/>
    </xf>
    <xf numFmtId="0" fontId="11" fillId="0" borderId="0" xfId="12" applyFont="1" applyAlignment="1">
      <alignment horizontal="left" indent="1"/>
    </xf>
    <xf numFmtId="0" fontId="11" fillId="0" borderId="0" xfId="12" applyFont="1"/>
    <xf numFmtId="4" fontId="13" fillId="0" borderId="14" xfId="7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/>
    </xf>
    <xf numFmtId="168" fontId="3" fillId="0" borderId="14" xfId="8" applyNumberFormat="1" applyFont="1" applyFill="1" applyBorder="1" applyAlignment="1">
      <alignment horizontal="center" vertical="center"/>
    </xf>
    <xf numFmtId="168" fontId="3" fillId="0" borderId="29" xfId="8" applyNumberFormat="1" applyFont="1" applyFill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168" fontId="13" fillId="0" borderId="3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168" fontId="13" fillId="0" borderId="0" xfId="8" applyNumberFormat="1" applyFont="1" applyFill="1" applyBorder="1" applyAlignment="1">
      <alignment horizontal="center"/>
    </xf>
    <xf numFmtId="0" fontId="14" fillId="0" borderId="0" xfId="0" applyFont="1" applyAlignment="1">
      <alignment horizontal="left" indent="1"/>
    </xf>
    <xf numFmtId="3" fontId="13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8" fontId="4" fillId="0" borderId="0" xfId="1" applyNumberFormat="1" applyFont="1" applyAlignment="1">
      <alignment horizontal="center"/>
    </xf>
    <xf numFmtId="0" fontId="4" fillId="2" borderId="0" xfId="0" applyFont="1" applyFill="1"/>
    <xf numFmtId="168" fontId="6" fillId="0" borderId="3" xfId="1" applyNumberFormat="1" applyFont="1" applyBorder="1" applyAlignment="1">
      <alignment horizontal="center" vertical="center"/>
    </xf>
    <xf numFmtId="168" fontId="6" fillId="0" borderId="3" xfId="0" applyNumberFormat="1" applyFont="1" applyBorder="1" applyAlignment="1">
      <alignment horizontal="center" vertical="center"/>
    </xf>
    <xf numFmtId="0" fontId="5" fillId="0" borderId="3" xfId="0" applyFont="1" applyBorder="1"/>
    <xf numFmtId="168" fontId="5" fillId="0" borderId="3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1" applyNumberFormat="1" applyFont="1" applyFill="1" applyBorder="1" applyAlignment="1">
      <alignment horizontal="center" vertical="center" wrapText="1"/>
    </xf>
    <xf numFmtId="169" fontId="5" fillId="0" borderId="26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169" fontId="5" fillId="2" borderId="7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3" fontId="6" fillId="2" borderId="25" xfId="0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 wrapText="1"/>
    </xf>
    <xf numFmtId="169" fontId="6" fillId="2" borderId="7" xfId="15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9" fontId="20" fillId="0" borderId="11" xfId="15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69" fontId="4" fillId="2" borderId="0" xfId="0" applyNumberFormat="1" applyFont="1" applyFill="1" applyAlignment="1">
      <alignment horizontal="center"/>
    </xf>
    <xf numFmtId="0" fontId="7" fillId="2" borderId="0" xfId="0" applyFont="1" applyFill="1"/>
    <xf numFmtId="0" fontId="4" fillId="2" borderId="0" xfId="1" applyNumberFormat="1" applyFont="1" applyFill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2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3" borderId="3" xfId="5" applyFont="1" applyFill="1" applyBorder="1" applyAlignment="1">
      <alignment vertical="center" wrapText="1"/>
    </xf>
    <xf numFmtId="0" fontId="3" fillId="3" borderId="2" xfId="5" applyFont="1" applyFill="1" applyBorder="1" applyAlignment="1">
      <alignment vertical="center" wrapText="1"/>
    </xf>
    <xf numFmtId="0" fontId="3" fillId="3" borderId="3" xfId="5" applyFont="1" applyFill="1" applyBorder="1" applyAlignment="1">
      <alignment horizontal="left" vertical="center" wrapText="1"/>
    </xf>
    <xf numFmtId="165" fontId="3" fillId="3" borderId="3" xfId="6" applyFont="1" applyFill="1" applyBorder="1" applyAlignment="1" applyProtection="1">
      <alignment horizontal="center" vertical="center" wrapText="1"/>
    </xf>
    <xf numFmtId="168" fontId="3" fillId="3" borderId="3" xfId="6" applyNumberFormat="1" applyFont="1" applyFill="1" applyBorder="1" applyAlignment="1" applyProtection="1">
      <alignment horizontal="center" vertical="center" wrapText="1"/>
    </xf>
    <xf numFmtId="168" fontId="3" fillId="3" borderId="3" xfId="1" applyNumberFormat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166" fontId="13" fillId="2" borderId="3" xfId="0" applyNumberFormat="1" applyFont="1" applyFill="1" applyBorder="1" applyAlignment="1">
      <alignment horizontal="center" vertical="center" wrapText="1"/>
    </xf>
    <xf numFmtId="168" fontId="13" fillId="2" borderId="3" xfId="1" applyNumberFormat="1" applyFont="1" applyFill="1" applyBorder="1" applyAlignment="1">
      <alignment horizontal="center" vertical="center"/>
    </xf>
    <xf numFmtId="168" fontId="13" fillId="2" borderId="3" xfId="1" applyNumberFormat="1" applyFont="1" applyFill="1" applyBorder="1" applyAlignment="1" applyProtection="1">
      <alignment horizontal="center" vertical="center" wrapText="1"/>
    </xf>
    <xf numFmtId="167" fontId="13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vertical="center" wrapText="1"/>
    </xf>
    <xf numFmtId="166" fontId="3" fillId="2" borderId="3" xfId="0" applyNumberFormat="1" applyFont="1" applyFill="1" applyBorder="1" applyAlignment="1">
      <alignment horizontal="right" vertical="center" wrapText="1"/>
    </xf>
    <xf numFmtId="168" fontId="3" fillId="2" borderId="3" xfId="1" applyNumberFormat="1" applyFont="1" applyFill="1" applyBorder="1" applyAlignment="1">
      <alignment horizontal="center" vertical="center"/>
    </xf>
    <xf numFmtId="168" fontId="3" fillId="2" borderId="3" xfId="1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right"/>
    </xf>
    <xf numFmtId="168" fontId="5" fillId="0" borderId="3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8" fontId="4" fillId="0" borderId="3" xfId="1" applyNumberFormat="1" applyFont="1" applyBorder="1" applyAlignment="1">
      <alignment horizontal="center"/>
    </xf>
    <xf numFmtId="0" fontId="22" fillId="0" borderId="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5" xfId="1" applyNumberFormat="1" applyFont="1" applyFill="1" applyBorder="1" applyAlignment="1">
      <alignment horizontal="center" vertical="center" wrapText="1"/>
    </xf>
    <xf numFmtId="169" fontId="22" fillId="0" borderId="26" xfId="0" applyNumberFormat="1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6" xfId="1" applyNumberFormat="1" applyFont="1" applyFill="1" applyBorder="1" applyAlignment="1">
      <alignment horizontal="center" vertical="center" wrapText="1"/>
    </xf>
    <xf numFmtId="169" fontId="22" fillId="2" borderId="7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4" fillId="2" borderId="7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center" vertical="center" wrapText="1"/>
    </xf>
    <xf numFmtId="3" fontId="23" fillId="2" borderId="25" xfId="0" applyNumberFormat="1" applyFont="1" applyFill="1" applyBorder="1" applyAlignment="1">
      <alignment horizontal="center" vertical="center" wrapText="1"/>
    </xf>
    <xf numFmtId="0" fontId="23" fillId="2" borderId="7" xfId="1" applyNumberFormat="1" applyFont="1" applyFill="1" applyBorder="1" applyAlignment="1">
      <alignment horizontal="center" vertical="center" wrapText="1"/>
    </xf>
    <xf numFmtId="169" fontId="23" fillId="2" borderId="7" xfId="15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vertical="top" wrapText="1"/>
    </xf>
    <xf numFmtId="0" fontId="23" fillId="2" borderId="7" xfId="0" applyFont="1" applyFill="1" applyBorder="1" applyAlignment="1">
      <alignment horizontal="center" wrapText="1"/>
    </xf>
    <xf numFmtId="0" fontId="23" fillId="2" borderId="7" xfId="1" applyNumberFormat="1" applyFont="1" applyFill="1" applyBorder="1" applyAlignment="1">
      <alignment horizontal="center" wrapText="1"/>
    </xf>
    <xf numFmtId="169" fontId="23" fillId="2" borderId="7" xfId="15" applyNumberFormat="1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0" fontId="25" fillId="2" borderId="27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169" fontId="26" fillId="0" borderId="11" xfId="15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69" fontId="25" fillId="2" borderId="0" xfId="0" applyNumberFormat="1" applyFont="1" applyFill="1" applyAlignment="1">
      <alignment horizontal="center"/>
    </xf>
    <xf numFmtId="0" fontId="25" fillId="2" borderId="0" xfId="1" applyNumberFormat="1" applyFont="1" applyFill="1" applyAlignment="1">
      <alignment horizontal="center"/>
    </xf>
    <xf numFmtId="0" fontId="27" fillId="2" borderId="0" xfId="0" applyFont="1" applyFill="1"/>
    <xf numFmtId="0" fontId="7" fillId="4" borderId="1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 vertical="center"/>
    </xf>
    <xf numFmtId="3" fontId="8" fillId="4" borderId="13" xfId="14" applyNumberFormat="1" applyFont="1" applyFill="1" applyBorder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29" fillId="0" borderId="0" xfId="17" applyFont="1" applyAlignment="1">
      <alignment horizontal="center" vertical="center"/>
    </xf>
    <xf numFmtId="0" fontId="9" fillId="0" borderId="14" xfId="17" applyFont="1" applyBorder="1" applyAlignment="1">
      <alignment horizontal="center" vertical="center"/>
    </xf>
    <xf numFmtId="0" fontId="9" fillId="0" borderId="15" xfId="17" applyFont="1" applyBorder="1" applyAlignment="1">
      <alignment horizontal="left" vertical="center"/>
    </xf>
    <xf numFmtId="0" fontId="9" fillId="0" borderId="0" xfId="17" applyFont="1" applyAlignment="1">
      <alignment horizontal="left" vertical="center"/>
    </xf>
    <xf numFmtId="0" fontId="9" fillId="0" borderId="9" xfId="17" applyFont="1" applyBorder="1" applyAlignment="1">
      <alignment horizontal="left" vertical="center"/>
    </xf>
    <xf numFmtId="170" fontId="9" fillId="0" borderId="14" xfId="18" applyNumberFormat="1" applyFont="1" applyBorder="1" applyAlignment="1">
      <alignment horizontal="right" vertical="center"/>
    </xf>
    <xf numFmtId="165" fontId="9" fillId="0" borderId="14" xfId="18" applyFont="1" applyBorder="1" applyAlignment="1">
      <alignment horizontal="right" vertical="center"/>
    </xf>
    <xf numFmtId="0" fontId="10" fillId="0" borderId="14" xfId="17" applyFont="1" applyBorder="1" applyAlignment="1">
      <alignment horizontal="center" vertical="center"/>
    </xf>
    <xf numFmtId="170" fontId="10" fillId="0" borderId="14" xfId="18" applyNumberFormat="1" applyFont="1" applyBorder="1" applyAlignment="1">
      <alignment horizontal="right" vertical="center"/>
    </xf>
    <xf numFmtId="165" fontId="10" fillId="0" borderId="14" xfId="18" applyFont="1" applyBorder="1" applyAlignment="1">
      <alignment horizontal="right" vertical="center"/>
    </xf>
    <xf numFmtId="0" fontId="10" fillId="0" borderId="0" xfId="17" applyFont="1" applyAlignment="1">
      <alignment horizontal="center" vertical="center"/>
    </xf>
    <xf numFmtId="0" fontId="10" fillId="0" borderId="0" xfId="17" applyFont="1" applyAlignment="1">
      <alignment horizontal="left" vertical="center"/>
    </xf>
    <xf numFmtId="0" fontId="10" fillId="0" borderId="9" xfId="17" applyFont="1" applyBorder="1" applyAlignment="1">
      <alignment horizontal="left" vertical="center"/>
    </xf>
    <xf numFmtId="0" fontId="30" fillId="0" borderId="15" xfId="17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indent="1"/>
    </xf>
    <xf numFmtId="0" fontId="12" fillId="0" borderId="0" xfId="17" applyFont="1" applyAlignment="1">
      <alignment horizontal="left" vertical="center" wrapText="1"/>
    </xf>
    <xf numFmtId="0" fontId="12" fillId="0" borderId="9" xfId="17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left" indent="1"/>
    </xf>
    <xf numFmtId="0" fontId="10" fillId="0" borderId="0" xfId="17" applyFont="1" applyAlignment="1">
      <alignment horizontal="left" vertical="center" wrapText="1"/>
    </xf>
    <xf numFmtId="0" fontId="10" fillId="0" borderId="9" xfId="17" applyFont="1" applyBorder="1" applyAlignment="1">
      <alignment horizontal="left" vertical="center" wrapText="1"/>
    </xf>
    <xf numFmtId="168" fontId="13" fillId="0" borderId="14" xfId="8" applyNumberFormat="1" applyFont="1" applyFill="1" applyBorder="1" applyAlignment="1">
      <alignment horizontal="center" vertical="center"/>
    </xf>
    <xf numFmtId="0" fontId="10" fillId="0" borderId="15" xfId="17" applyFont="1" applyBorder="1" applyAlignment="1">
      <alignment horizontal="left" vertical="center"/>
    </xf>
    <xf numFmtId="0" fontId="9" fillId="0" borderId="0" xfId="17" applyFont="1" applyAlignment="1">
      <alignment horizontal="left" vertical="center" wrapText="1"/>
    </xf>
    <xf numFmtId="0" fontId="9" fillId="0" borderId="9" xfId="17" applyFont="1" applyBorder="1" applyAlignment="1">
      <alignment horizontal="left" vertical="center" wrapText="1"/>
    </xf>
    <xf numFmtId="165" fontId="10" fillId="0" borderId="14" xfId="18" applyFont="1" applyFill="1" applyBorder="1" applyAlignment="1">
      <alignment horizontal="right" vertical="center"/>
    </xf>
    <xf numFmtId="0" fontId="9" fillId="0" borderId="15" xfId="17" applyFont="1" applyBorder="1" applyAlignment="1">
      <alignment horizontal="left" vertical="center" wrapText="1"/>
    </xf>
    <xf numFmtId="165" fontId="13" fillId="0" borderId="14" xfId="8" applyFont="1" applyFill="1" applyBorder="1" applyAlignment="1"/>
    <xf numFmtId="0" fontId="31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10" fillId="0" borderId="11" xfId="17" applyFont="1" applyBorder="1" applyAlignment="1">
      <alignment horizontal="center" vertical="center"/>
    </xf>
    <xf numFmtId="170" fontId="10" fillId="0" borderId="11" xfId="18" applyNumberFormat="1" applyFont="1" applyFill="1" applyBorder="1" applyAlignment="1">
      <alignment horizontal="right" vertical="center"/>
    </xf>
    <xf numFmtId="168" fontId="3" fillId="0" borderId="11" xfId="8" applyNumberFormat="1" applyFont="1" applyFill="1" applyBorder="1" applyAlignment="1">
      <alignment vertical="center"/>
    </xf>
    <xf numFmtId="170" fontId="9" fillId="0" borderId="14" xfId="18" applyNumberFormat="1" applyFont="1" applyFill="1" applyBorder="1" applyAlignment="1">
      <alignment horizontal="right" vertical="center"/>
    </xf>
    <xf numFmtId="165" fontId="9" fillId="0" borderId="14" xfId="18" applyFont="1" applyFill="1" applyBorder="1" applyAlignment="1">
      <alignment horizontal="right" vertical="center"/>
    </xf>
    <xf numFmtId="0" fontId="9" fillId="0" borderId="14" xfId="17" applyFont="1" applyBorder="1" applyAlignment="1">
      <alignment horizontal="right" vertical="center"/>
    </xf>
    <xf numFmtId="0" fontId="32" fillId="0" borderId="0" xfId="0" applyFont="1" applyAlignment="1">
      <alignment vertical="center" wrapText="1"/>
    </xf>
    <xf numFmtId="0" fontId="32" fillId="0" borderId="9" xfId="0" applyFont="1" applyBorder="1" applyAlignment="1">
      <alignment vertical="center" wrapText="1"/>
    </xf>
    <xf numFmtId="0" fontId="32" fillId="0" borderId="15" xfId="0" applyFont="1" applyBorder="1" applyAlignment="1">
      <alignment vertical="center"/>
    </xf>
    <xf numFmtId="0" fontId="13" fillId="0" borderId="14" xfId="17" applyFont="1" applyBorder="1" applyAlignment="1">
      <alignment horizontal="center" vertical="center"/>
    </xf>
    <xf numFmtId="0" fontId="11" fillId="0" borderId="15" xfId="17" applyFont="1" applyBorder="1" applyAlignment="1">
      <alignment horizontal="left" vertical="center" wrapText="1"/>
    </xf>
    <xf numFmtId="0" fontId="11" fillId="0" borderId="0" xfId="17" applyFont="1" applyAlignment="1">
      <alignment horizontal="left" vertical="center" wrapText="1"/>
    </xf>
    <xf numFmtId="0" fontId="11" fillId="0" borderId="9" xfId="17" applyFont="1" applyBorder="1" applyAlignment="1">
      <alignment horizontal="left" vertical="center" wrapText="1"/>
    </xf>
    <xf numFmtId="0" fontId="13" fillId="0" borderId="14" xfId="17" applyFont="1" applyBorder="1" applyAlignment="1">
      <alignment horizontal="right" vertical="center"/>
    </xf>
    <xf numFmtId="165" fontId="13" fillId="0" borderId="14" xfId="18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14" fillId="0" borderId="0" xfId="17" applyFont="1" applyAlignment="1">
      <alignment horizontal="left" vertical="center" wrapText="1"/>
    </xf>
    <xf numFmtId="0" fontId="14" fillId="0" borderId="9" xfId="17" applyFont="1" applyBorder="1" applyAlignment="1">
      <alignment horizontal="left" vertical="center" wrapText="1"/>
    </xf>
    <xf numFmtId="168" fontId="3" fillId="0" borderId="19" xfId="8" applyNumberFormat="1" applyFont="1" applyFill="1" applyBorder="1" applyAlignment="1">
      <alignment vertical="center"/>
    </xf>
    <xf numFmtId="0" fontId="13" fillId="0" borderId="15" xfId="17" applyFont="1" applyBorder="1" applyAlignment="1">
      <alignment horizontal="left" vertical="center"/>
    </xf>
    <xf numFmtId="0" fontId="13" fillId="0" borderId="0" xfId="17" applyFont="1" applyAlignment="1">
      <alignment horizontal="left" vertical="center" wrapText="1"/>
    </xf>
    <xf numFmtId="0" fontId="13" fillId="0" borderId="9" xfId="17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4" fontId="11" fillId="0" borderId="9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3" fontId="13" fillId="0" borderId="14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/>
    </xf>
    <xf numFmtId="165" fontId="11" fillId="0" borderId="14" xfId="8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13" fillId="0" borderId="14" xfId="0" applyNumberFormat="1" applyFont="1" applyBorder="1" applyAlignment="1">
      <alignment horizontal="center" vertical="center"/>
    </xf>
    <xf numFmtId="165" fontId="13" fillId="0" borderId="14" xfId="8" applyFont="1" applyFill="1" applyBorder="1" applyAlignment="1">
      <alignment horizontal="right" vertical="center"/>
    </xf>
    <xf numFmtId="0" fontId="33" fillId="0" borderId="0" xfId="17" applyFont="1" applyAlignment="1">
      <alignment horizontal="center" vertical="center"/>
    </xf>
    <xf numFmtId="0" fontId="34" fillId="0" borderId="0" xfId="0" applyFont="1" applyAlignment="1">
      <alignment vertical="center"/>
    </xf>
    <xf numFmtId="3" fontId="13" fillId="0" borderId="14" xfId="7" quotePrefix="1" applyNumberFormat="1" applyFont="1" applyFill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left" vertical="center"/>
    </xf>
    <xf numFmtId="170" fontId="10" fillId="0" borderId="0" xfId="18" applyNumberFormat="1" applyFont="1" applyBorder="1" applyAlignment="1">
      <alignment horizontal="right" vertical="center"/>
    </xf>
    <xf numFmtId="165" fontId="10" fillId="0" borderId="0" xfId="18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1" fillId="0" borderId="3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15" xfId="12" applyFont="1" applyBorder="1" applyAlignment="1">
      <alignment horizontal="left" vertical="center" wrapText="1" indent="1"/>
    </xf>
    <xf numFmtId="0" fontId="11" fillId="0" borderId="0" xfId="12" applyFont="1" applyAlignment="1">
      <alignment horizontal="left" vertical="center" wrapText="1" indent="1"/>
    </xf>
    <xf numFmtId="0" fontId="11" fillId="0" borderId="9" xfId="12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9">
    <cellStyle name="Comma" xfId="1" builtinId="3"/>
    <cellStyle name="Comma 11" xfId="6" xr:uid="{00000000-0005-0000-0000-000001000000}"/>
    <cellStyle name="Comma 2 4" xfId="14" xr:uid="{00000000-0005-0000-0000-000002000000}"/>
    <cellStyle name="Comma 2 5" xfId="16" xr:uid="{00000000-0005-0000-0000-000003000000}"/>
    <cellStyle name="Comma 4" xfId="3" xr:uid="{00000000-0005-0000-0000-000004000000}"/>
    <cellStyle name="Comma 5" xfId="8" xr:uid="{00000000-0005-0000-0000-000005000000}"/>
    <cellStyle name="Comma_Sheet1" xfId="18" xr:uid="{20B2755E-ECEC-477C-B204-0FC0F297D53A}"/>
    <cellStyle name="Currency" xfId="15" builtinId="4"/>
    <cellStyle name="Normal" xfId="0" builtinId="0"/>
    <cellStyle name="Normal 10" xfId="13" xr:uid="{00000000-0005-0000-0000-000009000000}"/>
    <cellStyle name="Normal 11" xfId="5" xr:uid="{00000000-0005-0000-0000-00000A000000}"/>
    <cellStyle name="Normal 14" xfId="9" xr:uid="{00000000-0005-0000-0000-00000B000000}"/>
    <cellStyle name="Normal 2" xfId="4" xr:uid="{00000000-0005-0000-0000-00000C000000}"/>
    <cellStyle name="Normal 2 2" xfId="10" xr:uid="{00000000-0005-0000-0000-00000D000000}"/>
    <cellStyle name="Normal 2 2 2" xfId="12" xr:uid="{00000000-0005-0000-0000-00000E000000}"/>
    <cellStyle name="Normal 3" xfId="11" xr:uid="{00000000-0005-0000-0000-00000F000000}"/>
    <cellStyle name="Normal 5" xfId="2" xr:uid="{00000000-0005-0000-0000-000010000000}"/>
    <cellStyle name="Normal_Sheet1" xfId="17" xr:uid="{3BC0FAD4-17D2-462A-BF4F-62F09FE6CABD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DA32F-87B0-476C-92DF-CB9F1DE8DFA1}">
  <dimension ref="A1:F35"/>
  <sheetViews>
    <sheetView view="pageBreakPreview" zoomScale="95" zoomScaleNormal="100" zoomScaleSheetLayoutView="95" workbookViewId="0">
      <selection activeCell="E5" sqref="E5:E9"/>
    </sheetView>
  </sheetViews>
  <sheetFormatPr defaultRowHeight="15" x14ac:dyDescent="0.25"/>
  <cols>
    <col min="1" max="1" width="7.28515625" style="220" customWidth="1"/>
    <col min="2" max="2" width="52.7109375" style="219" customWidth="1"/>
    <col min="3" max="3" width="14" style="220" customWidth="1"/>
    <col min="4" max="4" width="9" style="220" customWidth="1"/>
    <col min="5" max="5" width="10.85546875" style="222" customWidth="1"/>
    <col min="6" max="6" width="20.42578125" style="221" customWidth="1"/>
  </cols>
  <sheetData>
    <row r="1" spans="1:6" ht="22.5" customHeight="1" x14ac:dyDescent="0.25">
      <c r="A1" s="327" t="s">
        <v>149</v>
      </c>
      <c r="B1" s="328"/>
      <c r="C1" s="328"/>
      <c r="D1" s="328"/>
      <c r="E1" s="328"/>
      <c r="F1" s="328"/>
    </row>
    <row r="2" spans="1:6" ht="27" customHeight="1" x14ac:dyDescent="0.25">
      <c r="A2" s="329" t="s">
        <v>252</v>
      </c>
      <c r="B2" s="330"/>
      <c r="C2" s="330"/>
      <c r="D2" s="330"/>
      <c r="E2" s="330"/>
      <c r="F2" s="330"/>
    </row>
    <row r="3" spans="1:6" ht="30.75" thickBot="1" x14ac:dyDescent="0.3">
      <c r="A3" s="195" t="s">
        <v>19</v>
      </c>
      <c r="B3" s="196" t="s">
        <v>20</v>
      </c>
      <c r="C3" s="196" t="s">
        <v>15</v>
      </c>
      <c r="D3" s="196" t="s">
        <v>38</v>
      </c>
      <c r="E3" s="197" t="s">
        <v>39</v>
      </c>
      <c r="F3" s="198" t="s">
        <v>40</v>
      </c>
    </row>
    <row r="4" spans="1:6" ht="25.5" customHeight="1" thickBot="1" x14ac:dyDescent="0.3">
      <c r="A4" s="196" t="s">
        <v>16</v>
      </c>
      <c r="B4" s="199" t="s">
        <v>150</v>
      </c>
      <c r="C4" s="200"/>
      <c r="D4" s="200"/>
      <c r="E4" s="201"/>
      <c r="F4" s="202"/>
    </row>
    <row r="5" spans="1:6" ht="49.15" customHeight="1" thickBot="1" x14ac:dyDescent="0.3">
      <c r="A5" s="203">
        <v>1</v>
      </c>
      <c r="B5" s="204" t="s">
        <v>151</v>
      </c>
      <c r="C5" s="205" t="s">
        <v>152</v>
      </c>
      <c r="D5" s="206">
        <v>1</v>
      </c>
      <c r="E5" s="207"/>
      <c r="F5" s="208">
        <f>(D5*E5)</f>
        <v>0</v>
      </c>
    </row>
    <row r="6" spans="1:6" ht="39" customHeight="1" thickBot="1" x14ac:dyDescent="0.3">
      <c r="A6" s="203">
        <v>2</v>
      </c>
      <c r="B6" s="204" t="s">
        <v>153</v>
      </c>
      <c r="C6" s="205" t="s">
        <v>152</v>
      </c>
      <c r="D6" s="206">
        <v>1</v>
      </c>
      <c r="E6" s="207"/>
      <c r="F6" s="208">
        <f t="shared" ref="F6:F9" si="0">(D6*E6)</f>
        <v>0</v>
      </c>
    </row>
    <row r="7" spans="1:6" ht="35.25" customHeight="1" thickBot="1" x14ac:dyDescent="0.3">
      <c r="A7" s="203">
        <v>3</v>
      </c>
      <c r="B7" s="204" t="s">
        <v>154</v>
      </c>
      <c r="C7" s="205" t="s">
        <v>152</v>
      </c>
      <c r="D7" s="206">
        <v>1</v>
      </c>
      <c r="E7" s="207"/>
      <c r="F7" s="208">
        <f>(D7*E7)</f>
        <v>0</v>
      </c>
    </row>
    <row r="8" spans="1:6" ht="35.25" customHeight="1" thickBot="1" x14ac:dyDescent="0.3">
      <c r="A8" s="203">
        <v>4</v>
      </c>
      <c r="B8" s="209" t="s">
        <v>155</v>
      </c>
      <c r="C8" s="205" t="s">
        <v>152</v>
      </c>
      <c r="D8" s="210">
        <v>1</v>
      </c>
      <c r="E8" s="211"/>
      <c r="F8" s="212">
        <f t="shared" ref="F8" si="1">(D8*E8)</f>
        <v>0</v>
      </c>
    </row>
    <row r="9" spans="1:6" ht="38.25" customHeight="1" thickBot="1" x14ac:dyDescent="0.3">
      <c r="A9" s="203">
        <v>5</v>
      </c>
      <c r="B9" s="209" t="s">
        <v>166</v>
      </c>
      <c r="C9" s="205" t="s">
        <v>152</v>
      </c>
      <c r="D9" s="210">
        <v>1</v>
      </c>
      <c r="E9" s="211"/>
      <c r="F9" s="212">
        <f t="shared" si="0"/>
        <v>0</v>
      </c>
    </row>
    <row r="10" spans="1:6" ht="20.25" thickBot="1" x14ac:dyDescent="0.3">
      <c r="A10" s="213"/>
      <c r="B10" s="214" t="s">
        <v>156</v>
      </c>
      <c r="C10" s="215"/>
      <c r="D10" s="216"/>
      <c r="E10" s="216"/>
      <c r="F10" s="217">
        <f>SUM(F5:F9)</f>
        <v>0</v>
      </c>
    </row>
    <row r="11" spans="1:6" x14ac:dyDescent="0.25">
      <c r="A11" s="218"/>
      <c r="E11" s="220"/>
    </row>
    <row r="12" spans="1:6" x14ac:dyDescent="0.25">
      <c r="A12" s="218"/>
      <c r="E12" s="220"/>
    </row>
    <row r="13" spans="1:6" x14ac:dyDescent="0.25">
      <c r="E13" s="220"/>
    </row>
    <row r="14" spans="1:6" x14ac:dyDescent="0.25">
      <c r="E14" s="220"/>
    </row>
    <row r="15" spans="1:6" x14ac:dyDescent="0.25">
      <c r="E15" s="220"/>
    </row>
    <row r="16" spans="1:6" x14ac:dyDescent="0.25">
      <c r="E16" s="220"/>
    </row>
    <row r="17" spans="5:5" x14ac:dyDescent="0.25">
      <c r="E17" s="220"/>
    </row>
    <row r="18" spans="5:5" x14ac:dyDescent="0.25">
      <c r="E18" s="220"/>
    </row>
    <row r="19" spans="5:5" x14ac:dyDescent="0.25">
      <c r="E19" s="220"/>
    </row>
    <row r="20" spans="5:5" x14ac:dyDescent="0.25">
      <c r="E20" s="220"/>
    </row>
    <row r="21" spans="5:5" x14ac:dyDescent="0.25">
      <c r="E21" s="220"/>
    </row>
    <row r="22" spans="5:5" x14ac:dyDescent="0.25">
      <c r="E22" s="220"/>
    </row>
    <row r="23" spans="5:5" x14ac:dyDescent="0.25">
      <c r="E23" s="220"/>
    </row>
    <row r="24" spans="5:5" x14ac:dyDescent="0.25">
      <c r="E24" s="220"/>
    </row>
    <row r="25" spans="5:5" x14ac:dyDescent="0.25">
      <c r="E25" s="220"/>
    </row>
    <row r="26" spans="5:5" x14ac:dyDescent="0.25">
      <c r="E26" s="220"/>
    </row>
    <row r="27" spans="5:5" x14ac:dyDescent="0.25">
      <c r="E27" s="220"/>
    </row>
    <row r="28" spans="5:5" x14ac:dyDescent="0.25">
      <c r="E28" s="220"/>
    </row>
    <row r="29" spans="5:5" x14ac:dyDescent="0.25">
      <c r="E29" s="220"/>
    </row>
    <row r="30" spans="5:5" x14ac:dyDescent="0.25">
      <c r="E30" s="220"/>
    </row>
    <row r="31" spans="5:5" x14ac:dyDescent="0.25">
      <c r="E31" s="220"/>
    </row>
    <row r="32" spans="5:5" x14ac:dyDescent="0.25">
      <c r="E32" s="220"/>
    </row>
    <row r="35" spans="2:2" x14ac:dyDescent="0.25">
      <c r="B35" s="223"/>
    </row>
  </sheetData>
  <mergeCells count="2">
    <mergeCell ref="A1:F1"/>
    <mergeCell ref="A2:F2"/>
  </mergeCell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tabSelected="1" view="pageBreakPreview" zoomScaleNormal="95" zoomScaleSheetLayoutView="100" workbookViewId="0">
      <selection activeCell="B6" sqref="B6"/>
    </sheetView>
  </sheetViews>
  <sheetFormatPr defaultColWidth="8.85546875" defaultRowHeight="15" x14ac:dyDescent="0.25"/>
  <cols>
    <col min="1" max="1" width="8.85546875" style="1"/>
    <col min="2" max="2" width="54.42578125" style="1" customWidth="1"/>
    <col min="3" max="3" width="8.85546875" style="1"/>
    <col min="4" max="4" width="9.42578125" style="1" bestFit="1" customWidth="1"/>
    <col min="5" max="5" width="13.7109375" style="140" customWidth="1"/>
    <col min="6" max="6" width="15.85546875" style="141" customWidth="1"/>
    <col min="7" max="16384" width="8.85546875" style="1"/>
  </cols>
  <sheetData>
    <row r="1" spans="1:8" ht="18" customHeight="1" thickBot="1" x14ac:dyDescent="0.3">
      <c r="A1" s="331" t="s">
        <v>157</v>
      </c>
      <c r="B1" s="331"/>
      <c r="C1" s="331"/>
      <c r="D1" s="331"/>
      <c r="E1" s="331"/>
      <c r="F1" s="332"/>
      <c r="G1" s="162"/>
      <c r="H1" s="171"/>
    </row>
    <row r="2" spans="1:8" ht="15.75" x14ac:dyDescent="0.25">
      <c r="A2" s="76"/>
      <c r="B2" s="333" t="s">
        <v>252</v>
      </c>
      <c r="C2" s="334"/>
      <c r="D2" s="334"/>
      <c r="E2" s="334"/>
      <c r="F2" s="335"/>
    </row>
    <row r="3" spans="1:8" ht="15.75" x14ac:dyDescent="0.25">
      <c r="A3" s="7"/>
      <c r="B3" s="172"/>
      <c r="C3" s="172"/>
      <c r="D3" s="172"/>
      <c r="E3" s="172"/>
      <c r="F3" s="173"/>
    </row>
    <row r="4" spans="1:8" ht="15.75" x14ac:dyDescent="0.25">
      <c r="A4" s="174" t="s">
        <v>7</v>
      </c>
      <c r="B4" s="175" t="s">
        <v>0</v>
      </c>
      <c r="C4" s="176" t="s">
        <v>1</v>
      </c>
      <c r="D4" s="177" t="s">
        <v>2</v>
      </c>
      <c r="E4" s="178" t="s">
        <v>8</v>
      </c>
      <c r="F4" s="179" t="s">
        <v>4</v>
      </c>
    </row>
    <row r="5" spans="1:8" s="45" customFormat="1" ht="50.45" customHeight="1" x14ac:dyDescent="0.25">
      <c r="A5" s="14">
        <v>1</v>
      </c>
      <c r="B5" s="180" t="s">
        <v>37</v>
      </c>
      <c r="C5" s="13" t="s">
        <v>5</v>
      </c>
      <c r="D5" s="13">
        <v>1</v>
      </c>
      <c r="E5" s="144"/>
      <c r="F5" s="143">
        <f>D5*E5</f>
        <v>0</v>
      </c>
    </row>
    <row r="6" spans="1:8" ht="42.6" customHeight="1" x14ac:dyDescent="0.25">
      <c r="A6" s="14">
        <v>2</v>
      </c>
      <c r="B6" s="19" t="s">
        <v>9</v>
      </c>
      <c r="C6" s="13" t="s">
        <v>5</v>
      </c>
      <c r="D6" s="13">
        <v>25</v>
      </c>
      <c r="E6" s="143"/>
      <c r="F6" s="143">
        <f t="shared" ref="F6" si="0">D6*E6</f>
        <v>0</v>
      </c>
    </row>
    <row r="7" spans="1:8" s="45" customFormat="1" ht="21.75" customHeight="1" x14ac:dyDescent="0.25">
      <c r="A7" s="14">
        <v>3</v>
      </c>
      <c r="B7" s="14" t="s">
        <v>10</v>
      </c>
      <c r="C7" s="13" t="s">
        <v>5</v>
      </c>
      <c r="D7" s="13">
        <v>1</v>
      </c>
      <c r="E7" s="144"/>
      <c r="F7" s="143">
        <f>D7*E7</f>
        <v>0</v>
      </c>
    </row>
    <row r="8" spans="1:8" s="45" customFormat="1" ht="45" customHeight="1" x14ac:dyDescent="0.25">
      <c r="A8" s="14">
        <v>4</v>
      </c>
      <c r="B8" s="19" t="s">
        <v>36</v>
      </c>
      <c r="C8" s="13" t="s">
        <v>14</v>
      </c>
      <c r="D8" s="13">
        <v>1</v>
      </c>
      <c r="E8" s="144"/>
      <c r="F8" s="143">
        <f>D8*E8</f>
        <v>0</v>
      </c>
    </row>
    <row r="9" spans="1:8" s="45" customFormat="1" ht="31.5" x14ac:dyDescent="0.25">
      <c r="A9" s="14">
        <v>5</v>
      </c>
      <c r="B9" s="180" t="s">
        <v>145</v>
      </c>
      <c r="C9" s="181" t="s">
        <v>11</v>
      </c>
      <c r="D9" s="182">
        <v>1</v>
      </c>
      <c r="E9" s="183"/>
      <c r="F9" s="184">
        <f t="shared" ref="F9:F11" si="1">D9*E9</f>
        <v>0</v>
      </c>
    </row>
    <row r="10" spans="1:8" s="45" customFormat="1" ht="31.5" x14ac:dyDescent="0.25">
      <c r="A10" s="14">
        <v>6</v>
      </c>
      <c r="B10" s="180" t="s">
        <v>42</v>
      </c>
      <c r="C10" s="181" t="s">
        <v>7</v>
      </c>
      <c r="D10" s="182">
        <v>1</v>
      </c>
      <c r="E10" s="183"/>
      <c r="F10" s="184">
        <f t="shared" si="1"/>
        <v>0</v>
      </c>
    </row>
    <row r="11" spans="1:8" s="45" customFormat="1" ht="15.75" x14ac:dyDescent="0.25">
      <c r="A11" s="14">
        <v>7</v>
      </c>
      <c r="B11" s="180" t="s">
        <v>43</v>
      </c>
      <c r="C11" s="181" t="s">
        <v>11</v>
      </c>
      <c r="D11" s="182">
        <v>1</v>
      </c>
      <c r="E11" s="183"/>
      <c r="F11" s="184">
        <f t="shared" si="1"/>
        <v>0</v>
      </c>
    </row>
    <row r="12" spans="1:8" ht="15.75" x14ac:dyDescent="0.25">
      <c r="A12" s="185"/>
      <c r="B12" s="186" t="s">
        <v>12</v>
      </c>
      <c r="C12" s="187"/>
      <c r="D12" s="188"/>
      <c r="E12" s="189"/>
      <c r="F12" s="190">
        <f>SUM(F5:F11)</f>
        <v>0</v>
      </c>
    </row>
    <row r="13" spans="1:8" ht="15.75" x14ac:dyDescent="0.25">
      <c r="A13" s="185"/>
      <c r="B13" s="186"/>
      <c r="C13" s="187"/>
      <c r="D13" s="188"/>
      <c r="E13" s="189"/>
      <c r="F13" s="190"/>
    </row>
    <row r="14" spans="1:8" ht="15.75" x14ac:dyDescent="0.25">
      <c r="A14" s="76"/>
      <c r="B14" s="191" t="s">
        <v>13</v>
      </c>
      <c r="C14" s="145"/>
      <c r="D14" s="145"/>
      <c r="E14" s="192"/>
      <c r="F14" s="146">
        <f>SUM(F12)</f>
        <v>0</v>
      </c>
    </row>
    <row r="15" spans="1:8" x14ac:dyDescent="0.25">
      <c r="A15" s="76"/>
      <c r="B15" s="76"/>
      <c r="C15" s="76"/>
      <c r="D15" s="76"/>
      <c r="E15" s="193"/>
      <c r="F15" s="194"/>
    </row>
  </sheetData>
  <mergeCells count="2">
    <mergeCell ref="A1:F1"/>
    <mergeCell ref="B2:F2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view="pageBreakPreview" zoomScale="98" zoomScaleNormal="115" zoomScaleSheetLayoutView="98" workbookViewId="0">
      <selection activeCell="E6" sqref="E6:E8"/>
    </sheetView>
  </sheetViews>
  <sheetFormatPr defaultColWidth="8.85546875" defaultRowHeight="15" x14ac:dyDescent="0.25"/>
  <cols>
    <col min="1" max="1" width="7.28515625" style="167" customWidth="1"/>
    <col min="2" max="2" width="52.7109375" style="142" customWidth="1"/>
    <col min="3" max="3" width="7.28515625" style="167" customWidth="1"/>
    <col min="4" max="4" width="9" style="167" customWidth="1"/>
    <col min="5" max="5" width="10.85546875" style="170" customWidth="1"/>
    <col min="6" max="6" width="20.42578125" style="168" customWidth="1"/>
    <col min="7" max="16384" width="8.85546875" style="1"/>
  </cols>
  <sheetData>
    <row r="1" spans="1:6" ht="15.75" x14ac:dyDescent="0.25">
      <c r="A1" s="336" t="s">
        <v>149</v>
      </c>
      <c r="B1" s="337"/>
      <c r="C1" s="337"/>
      <c r="D1" s="337"/>
      <c r="E1" s="337"/>
      <c r="F1" s="337"/>
    </row>
    <row r="2" spans="1:6" ht="15.75" x14ac:dyDescent="0.25">
      <c r="A2" s="338" t="s">
        <v>252</v>
      </c>
      <c r="B2" s="339"/>
      <c r="C2" s="339"/>
      <c r="D2" s="339"/>
      <c r="E2" s="339"/>
      <c r="F2" s="339"/>
    </row>
    <row r="3" spans="1:6" ht="15.75" x14ac:dyDescent="0.25">
      <c r="A3" s="340" t="s">
        <v>160</v>
      </c>
      <c r="B3" s="340"/>
      <c r="C3" s="340"/>
      <c r="D3" s="340"/>
      <c r="E3" s="340"/>
      <c r="F3" s="340"/>
    </row>
    <row r="4" spans="1:6" ht="32.25" thickBot="1" x14ac:dyDescent="0.3">
      <c r="A4" s="147" t="s">
        <v>19</v>
      </c>
      <c r="B4" s="148" t="s">
        <v>20</v>
      </c>
      <c r="C4" s="148" t="s">
        <v>15</v>
      </c>
      <c r="D4" s="148" t="s">
        <v>38</v>
      </c>
      <c r="E4" s="149" t="s">
        <v>39</v>
      </c>
      <c r="F4" s="150" t="s">
        <v>40</v>
      </c>
    </row>
    <row r="5" spans="1:6" ht="16.5" thickBot="1" x14ac:dyDescent="0.3">
      <c r="A5" s="148" t="s">
        <v>16</v>
      </c>
      <c r="B5" s="151" t="s">
        <v>161</v>
      </c>
      <c r="C5" s="152"/>
      <c r="D5" s="152"/>
      <c r="E5" s="153"/>
      <c r="F5" s="154"/>
    </row>
    <row r="6" spans="1:6" ht="49.15" customHeight="1" thickBot="1" x14ac:dyDescent="0.3">
      <c r="A6" s="155">
        <v>1</v>
      </c>
      <c r="B6" s="156" t="s">
        <v>162</v>
      </c>
      <c r="C6" s="157" t="s">
        <v>14</v>
      </c>
      <c r="D6" s="158">
        <v>1</v>
      </c>
      <c r="E6" s="159"/>
      <c r="F6" s="160">
        <f>(D6*E6)</f>
        <v>0</v>
      </c>
    </row>
    <row r="7" spans="1:6" ht="66.599999999999994" customHeight="1" thickBot="1" x14ac:dyDescent="0.3">
      <c r="A7" s="155">
        <v>2</v>
      </c>
      <c r="B7" s="156" t="s">
        <v>163</v>
      </c>
      <c r="C7" s="157" t="s">
        <v>14</v>
      </c>
      <c r="D7" s="161">
        <v>1</v>
      </c>
      <c r="E7" s="159"/>
      <c r="F7" s="160">
        <f t="shared" ref="F7" si="0">(D7*E7)</f>
        <v>0</v>
      </c>
    </row>
    <row r="8" spans="1:6" ht="32.25" thickBot="1" x14ac:dyDescent="0.3">
      <c r="A8" s="155">
        <v>3</v>
      </c>
      <c r="B8" s="156" t="s">
        <v>164</v>
      </c>
      <c r="C8" s="157" t="s">
        <v>14</v>
      </c>
      <c r="D8" s="161">
        <v>1</v>
      </c>
      <c r="E8" s="159"/>
      <c r="F8" s="160">
        <f>(D8*E8)</f>
        <v>0</v>
      </c>
    </row>
    <row r="9" spans="1:6" ht="18.75" thickBot="1" x14ac:dyDescent="0.3">
      <c r="A9" s="46"/>
      <c r="B9" s="163" t="s">
        <v>165</v>
      </c>
      <c r="C9" s="164"/>
      <c r="D9" s="165"/>
      <c r="E9" s="165"/>
      <c r="F9" s="166">
        <f>SUM(F6:F8)</f>
        <v>0</v>
      </c>
    </row>
    <row r="10" spans="1:6" x14ac:dyDescent="0.25">
      <c r="A10" s="31"/>
      <c r="E10" s="167"/>
    </row>
    <row r="11" spans="1:6" x14ac:dyDescent="0.25">
      <c r="A11" s="31"/>
      <c r="E11" s="167"/>
    </row>
    <row r="12" spans="1:6" x14ac:dyDescent="0.25">
      <c r="E12" s="167"/>
    </row>
    <row r="13" spans="1:6" x14ac:dyDescent="0.25">
      <c r="E13" s="167"/>
    </row>
    <row r="14" spans="1:6" x14ac:dyDescent="0.25">
      <c r="E14" s="167"/>
    </row>
    <row r="15" spans="1:6" x14ac:dyDescent="0.25">
      <c r="E15" s="167"/>
    </row>
    <row r="16" spans="1:6" x14ac:dyDescent="0.25">
      <c r="E16" s="167"/>
    </row>
    <row r="17" spans="5:5" x14ac:dyDescent="0.25">
      <c r="E17" s="167"/>
    </row>
    <row r="18" spans="5:5" x14ac:dyDescent="0.25">
      <c r="E18" s="167"/>
    </row>
    <row r="19" spans="5:5" x14ac:dyDescent="0.25">
      <c r="E19" s="167"/>
    </row>
    <row r="20" spans="5:5" x14ac:dyDescent="0.25">
      <c r="E20" s="167"/>
    </row>
    <row r="21" spans="5:5" x14ac:dyDescent="0.25">
      <c r="E21" s="167"/>
    </row>
    <row r="22" spans="5:5" x14ac:dyDescent="0.25">
      <c r="E22" s="167"/>
    </row>
    <row r="23" spans="5:5" x14ac:dyDescent="0.25">
      <c r="E23" s="167"/>
    </row>
    <row r="24" spans="5:5" x14ac:dyDescent="0.25">
      <c r="E24" s="167"/>
    </row>
    <row r="25" spans="5:5" x14ac:dyDescent="0.25">
      <c r="E25" s="167"/>
    </row>
    <row r="26" spans="5:5" x14ac:dyDescent="0.25">
      <c r="E26" s="167"/>
    </row>
    <row r="27" spans="5:5" x14ac:dyDescent="0.25">
      <c r="E27" s="167"/>
    </row>
    <row r="28" spans="5:5" x14ac:dyDescent="0.25">
      <c r="E28" s="167"/>
    </row>
    <row r="29" spans="5:5" x14ac:dyDescent="0.25">
      <c r="E29" s="167"/>
    </row>
    <row r="30" spans="5:5" x14ac:dyDescent="0.25">
      <c r="E30" s="167"/>
    </row>
    <row r="31" spans="5:5" x14ac:dyDescent="0.25">
      <c r="E31" s="167"/>
    </row>
    <row r="34" spans="2:2" x14ac:dyDescent="0.25">
      <c r="B34" s="169"/>
    </row>
  </sheetData>
  <mergeCells count="3">
    <mergeCell ref="A1:F1"/>
    <mergeCell ref="A2:F2"/>
    <mergeCell ref="A3:F3"/>
  </mergeCells>
  <pageMargins left="0.7" right="0.7" top="0.75" bottom="0.75" header="0.3" footer="0.3"/>
  <pageSetup scale="84" orientation="portrait" r:id="rId1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79"/>
  <sheetViews>
    <sheetView view="pageBreakPreview" topLeftCell="A156" zoomScaleNormal="100" zoomScaleSheetLayoutView="100" workbookViewId="0">
      <selection activeCell="K138" sqref="K138"/>
    </sheetView>
  </sheetViews>
  <sheetFormatPr defaultColWidth="9.140625" defaultRowHeight="15.75" x14ac:dyDescent="0.25"/>
  <cols>
    <col min="1" max="1" width="8.140625" style="84" customWidth="1"/>
    <col min="2" max="2" width="18.28515625" style="67" customWidth="1"/>
    <col min="3" max="3" width="17.140625" style="67" customWidth="1"/>
    <col min="4" max="4" width="19.7109375" style="67" customWidth="1"/>
    <col min="5" max="5" width="7.7109375" style="67" customWidth="1"/>
    <col min="6" max="6" width="10.7109375" style="84" customWidth="1"/>
    <col min="7" max="7" width="10" style="85" customWidth="1"/>
    <col min="8" max="8" width="11.7109375" style="86" customWidth="1"/>
    <col min="9" max="9" width="15.28515625" style="87" customWidth="1"/>
    <col min="10" max="16384" width="9.140625" style="67"/>
  </cols>
  <sheetData>
    <row r="1" spans="1:9" ht="14.25" customHeight="1" x14ac:dyDescent="0.25">
      <c r="A1" s="83"/>
    </row>
    <row r="2" spans="1:9" x14ac:dyDescent="0.25">
      <c r="A2" s="83"/>
      <c r="B2" s="34" t="s">
        <v>158</v>
      </c>
    </row>
    <row r="3" spans="1:9" x14ac:dyDescent="0.25">
      <c r="B3" s="35" t="s">
        <v>252</v>
      </c>
      <c r="C3" s="40"/>
      <c r="D3" s="40"/>
      <c r="E3" s="41"/>
      <c r="F3" s="88"/>
      <c r="G3" s="42"/>
      <c r="I3" s="89"/>
    </row>
    <row r="4" spans="1:9" x14ac:dyDescent="0.25">
      <c r="B4" s="35"/>
      <c r="C4" s="40"/>
      <c r="D4" s="40"/>
      <c r="E4" s="41"/>
      <c r="F4" s="88"/>
      <c r="G4" s="42"/>
      <c r="I4" s="89"/>
    </row>
    <row r="5" spans="1:9" x14ac:dyDescent="0.25">
      <c r="A5" s="90" t="s">
        <v>19</v>
      </c>
      <c r="B5" s="341" t="s">
        <v>20</v>
      </c>
      <c r="C5" s="342"/>
      <c r="D5" s="342"/>
      <c r="E5" s="343"/>
      <c r="F5" s="90" t="s">
        <v>15</v>
      </c>
      <c r="G5" s="91" t="s">
        <v>31</v>
      </c>
      <c r="H5" s="92" t="s">
        <v>32</v>
      </c>
      <c r="I5" s="92" t="s">
        <v>33</v>
      </c>
    </row>
    <row r="6" spans="1:9" x14ac:dyDescent="0.25">
      <c r="A6" s="43"/>
      <c r="B6" s="35" t="s">
        <v>44</v>
      </c>
      <c r="C6" s="61"/>
      <c r="D6" s="61"/>
      <c r="E6" s="56"/>
      <c r="F6" s="93"/>
      <c r="G6" s="37"/>
      <c r="H6" s="94"/>
      <c r="I6" s="95"/>
    </row>
    <row r="7" spans="1:9" x14ac:dyDescent="0.25">
      <c r="A7" s="43"/>
      <c r="B7" s="38"/>
      <c r="C7" s="61"/>
      <c r="D7" s="61"/>
      <c r="E7" s="56"/>
      <c r="F7" s="93"/>
      <c r="G7" s="37"/>
      <c r="H7" s="94"/>
      <c r="I7" s="95"/>
    </row>
    <row r="8" spans="1:9" x14ac:dyDescent="0.25">
      <c r="A8" s="43"/>
      <c r="B8" s="35" t="s">
        <v>45</v>
      </c>
      <c r="C8" s="61"/>
      <c r="D8" s="61"/>
      <c r="E8" s="56"/>
      <c r="F8" s="93"/>
      <c r="G8" s="37"/>
      <c r="H8" s="94"/>
      <c r="I8" s="95"/>
    </row>
    <row r="9" spans="1:9" x14ac:dyDescent="0.25">
      <c r="A9" s="43"/>
      <c r="B9" s="35"/>
      <c r="C9" s="55"/>
      <c r="D9" s="61"/>
      <c r="E9" s="56"/>
      <c r="F9" s="96"/>
      <c r="G9" s="37"/>
      <c r="H9" s="58"/>
      <c r="I9" s="95"/>
    </row>
    <row r="10" spans="1:9" x14ac:dyDescent="0.25">
      <c r="A10" s="36" t="s">
        <v>16</v>
      </c>
      <c r="B10" s="44" t="s">
        <v>46</v>
      </c>
      <c r="C10" s="55"/>
      <c r="D10" s="61"/>
      <c r="E10" s="61"/>
      <c r="F10" s="57" t="s">
        <v>147</v>
      </c>
      <c r="G10" s="37">
        <f>(6*4)</f>
        <v>24</v>
      </c>
      <c r="H10" s="58"/>
      <c r="I10" s="95">
        <f>G10*H10</f>
        <v>0</v>
      </c>
    </row>
    <row r="11" spans="1:9" x14ac:dyDescent="0.25">
      <c r="A11" s="36" t="s">
        <v>23</v>
      </c>
      <c r="B11" s="44" t="s">
        <v>47</v>
      </c>
      <c r="C11" s="55"/>
      <c r="D11" s="61"/>
      <c r="E11" s="61"/>
      <c r="F11" s="37"/>
      <c r="G11" s="37"/>
      <c r="H11" s="58"/>
      <c r="I11" s="95"/>
    </row>
    <row r="12" spans="1:9" x14ac:dyDescent="0.25">
      <c r="A12" s="36"/>
      <c r="B12" s="44"/>
      <c r="C12" s="55"/>
      <c r="D12" s="61"/>
      <c r="E12" s="61"/>
      <c r="F12" s="37"/>
      <c r="G12" s="37"/>
      <c r="H12" s="58"/>
      <c r="I12" s="95"/>
    </row>
    <row r="13" spans="1:9" x14ac:dyDescent="0.25">
      <c r="A13" s="36" t="s">
        <v>17</v>
      </c>
      <c r="B13" s="44" t="s">
        <v>48</v>
      </c>
      <c r="C13" s="55"/>
      <c r="D13" s="61"/>
      <c r="E13" s="61"/>
      <c r="F13" s="37"/>
      <c r="G13" s="37"/>
      <c r="H13" s="58"/>
      <c r="I13" s="95"/>
    </row>
    <row r="14" spans="1:9" x14ac:dyDescent="0.25">
      <c r="A14" s="36"/>
      <c r="B14" s="44" t="s">
        <v>49</v>
      </c>
      <c r="C14" s="55"/>
      <c r="D14" s="61"/>
      <c r="E14" s="61"/>
      <c r="F14" s="37"/>
      <c r="G14" s="37"/>
      <c r="H14" s="58"/>
      <c r="I14" s="95"/>
    </row>
    <row r="15" spans="1:9" x14ac:dyDescent="0.25">
      <c r="A15" s="36"/>
      <c r="B15" s="44" t="s">
        <v>50</v>
      </c>
      <c r="C15" s="55"/>
      <c r="D15" s="61"/>
      <c r="E15" s="61"/>
      <c r="F15" s="37" t="s">
        <v>14</v>
      </c>
      <c r="G15" s="37">
        <v>1</v>
      </c>
      <c r="H15" s="58"/>
      <c r="I15" s="95">
        <f>G15*H15</f>
        <v>0</v>
      </c>
    </row>
    <row r="16" spans="1:9" ht="16.5" thickBot="1" x14ac:dyDescent="0.3">
      <c r="A16" s="36"/>
      <c r="B16" s="44"/>
      <c r="C16" s="55"/>
      <c r="D16" s="61"/>
      <c r="E16" s="61"/>
      <c r="F16" s="37"/>
      <c r="G16" s="37"/>
      <c r="H16" s="58"/>
      <c r="I16" s="95"/>
    </row>
    <row r="17" spans="1:9" ht="16.5" thickBot="1" x14ac:dyDescent="0.3">
      <c r="A17" s="97"/>
      <c r="B17" s="98" t="s">
        <v>34</v>
      </c>
      <c r="C17" s="99"/>
      <c r="D17" s="100"/>
      <c r="E17" s="100"/>
      <c r="F17" s="101" t="s">
        <v>51</v>
      </c>
      <c r="G17" s="102"/>
      <c r="H17" s="103"/>
      <c r="I17" s="104">
        <f>SUM(I10:I16)</f>
        <v>0</v>
      </c>
    </row>
    <row r="18" spans="1:9" x14ac:dyDescent="0.25">
      <c r="A18" s="36"/>
      <c r="B18" s="105"/>
      <c r="C18" s="55"/>
      <c r="D18" s="61"/>
      <c r="E18" s="61"/>
      <c r="F18" s="37"/>
      <c r="G18" s="37"/>
      <c r="H18" s="58"/>
      <c r="I18" s="106"/>
    </row>
    <row r="19" spans="1:9" x14ac:dyDescent="0.25">
      <c r="A19" s="36"/>
      <c r="B19" s="34" t="s">
        <v>52</v>
      </c>
      <c r="C19" s="55"/>
      <c r="D19" s="61"/>
      <c r="E19" s="61"/>
      <c r="F19" s="37"/>
      <c r="G19" s="37"/>
      <c r="H19" s="58"/>
      <c r="I19" s="95"/>
    </row>
    <row r="20" spans="1:9" x14ac:dyDescent="0.25">
      <c r="A20" s="36"/>
      <c r="B20" s="34"/>
      <c r="C20" s="55"/>
      <c r="D20" s="61"/>
      <c r="E20" s="61"/>
      <c r="F20" s="37"/>
      <c r="G20" s="37"/>
      <c r="H20" s="58"/>
      <c r="I20" s="95"/>
    </row>
    <row r="21" spans="1:9" x14ac:dyDescent="0.25">
      <c r="A21" s="36"/>
      <c r="B21" s="107" t="s">
        <v>53</v>
      </c>
      <c r="C21" s="61"/>
      <c r="D21" s="61"/>
      <c r="E21" s="61"/>
      <c r="F21" s="37"/>
      <c r="G21" s="37"/>
      <c r="H21" s="58"/>
      <c r="I21" s="95"/>
    </row>
    <row r="22" spans="1:9" x14ac:dyDescent="0.25">
      <c r="A22" s="36"/>
      <c r="B22" s="107" t="s">
        <v>54</v>
      </c>
      <c r="C22" s="61"/>
      <c r="D22" s="61"/>
      <c r="E22" s="61"/>
      <c r="F22" s="37"/>
      <c r="G22" s="37"/>
      <c r="H22" s="58"/>
      <c r="I22" s="95"/>
    </row>
    <row r="23" spans="1:9" x14ac:dyDescent="0.25">
      <c r="A23" s="36"/>
      <c r="B23" s="107"/>
      <c r="C23" s="61"/>
      <c r="D23" s="61"/>
      <c r="E23" s="61"/>
      <c r="F23" s="37"/>
      <c r="G23" s="37"/>
      <c r="H23" s="58"/>
      <c r="I23" s="95"/>
    </row>
    <row r="24" spans="1:9" x14ac:dyDescent="0.25">
      <c r="A24" s="36" t="s">
        <v>16</v>
      </c>
      <c r="B24" s="44" t="s">
        <v>55</v>
      </c>
      <c r="C24" s="61"/>
      <c r="D24" s="61"/>
      <c r="E24" s="61"/>
      <c r="F24" s="57" t="s">
        <v>148</v>
      </c>
      <c r="G24" s="37">
        <f>G10*0.2</f>
        <v>4.8000000000000007</v>
      </c>
      <c r="H24" s="58"/>
      <c r="I24" s="95">
        <f>G24*H24</f>
        <v>0</v>
      </c>
    </row>
    <row r="25" spans="1:9" x14ac:dyDescent="0.25">
      <c r="A25" s="36"/>
      <c r="B25" s="107"/>
      <c r="C25" s="61"/>
      <c r="D25" s="61"/>
      <c r="E25" s="61"/>
      <c r="F25" s="37"/>
      <c r="G25" s="37"/>
      <c r="H25" s="58"/>
      <c r="I25" s="95"/>
    </row>
    <row r="26" spans="1:9" x14ac:dyDescent="0.25">
      <c r="A26" s="36" t="s">
        <v>17</v>
      </c>
      <c r="B26" s="44" t="s">
        <v>56</v>
      </c>
      <c r="C26" s="61"/>
      <c r="D26" s="61"/>
      <c r="E26" s="61"/>
      <c r="F26" s="37"/>
      <c r="G26" s="37"/>
      <c r="H26" s="58"/>
      <c r="I26" s="95"/>
    </row>
    <row r="27" spans="1:9" x14ac:dyDescent="0.25">
      <c r="A27" s="36"/>
      <c r="B27" s="44" t="s">
        <v>57</v>
      </c>
      <c r="C27" s="61"/>
      <c r="D27" s="61"/>
      <c r="E27" s="61"/>
      <c r="F27" s="57" t="s">
        <v>148</v>
      </c>
      <c r="G27" s="37">
        <f>G24*0.1</f>
        <v>0.48000000000000009</v>
      </c>
      <c r="H27" s="58"/>
      <c r="I27" s="95">
        <f>G27*H27</f>
        <v>0</v>
      </c>
    </row>
    <row r="28" spans="1:9" x14ac:dyDescent="0.25">
      <c r="A28" s="36"/>
      <c r="B28" s="44"/>
      <c r="C28" s="61"/>
      <c r="D28" s="61"/>
      <c r="E28" s="61"/>
      <c r="F28" s="57"/>
      <c r="G28" s="37"/>
      <c r="H28" s="58"/>
      <c r="I28" s="95"/>
    </row>
    <row r="29" spans="1:9" x14ac:dyDescent="0.25">
      <c r="A29" s="36"/>
      <c r="B29" s="44" t="s">
        <v>58</v>
      </c>
      <c r="C29" s="61"/>
      <c r="D29" s="61"/>
      <c r="E29" s="61"/>
      <c r="F29" s="57" t="s">
        <v>148</v>
      </c>
      <c r="G29" s="37">
        <f>G10*0.3</f>
        <v>7.1999999999999993</v>
      </c>
      <c r="H29" s="58"/>
      <c r="I29" s="95">
        <f>G29*H29</f>
        <v>0</v>
      </c>
    </row>
    <row r="30" spans="1:9" x14ac:dyDescent="0.25">
      <c r="A30" s="36"/>
      <c r="B30" s="44"/>
      <c r="C30" s="61"/>
      <c r="D30" s="61"/>
      <c r="E30" s="61"/>
      <c r="F30" s="57"/>
      <c r="G30" s="37"/>
      <c r="H30" s="58"/>
      <c r="I30" s="95"/>
    </row>
    <row r="31" spans="1:9" x14ac:dyDescent="0.25">
      <c r="A31" s="36"/>
      <c r="B31" s="44"/>
      <c r="C31" s="61"/>
      <c r="D31" s="61"/>
      <c r="E31" s="61"/>
      <c r="F31" s="37"/>
      <c r="G31" s="37"/>
      <c r="H31" s="58"/>
      <c r="I31" s="95"/>
    </row>
    <row r="32" spans="1:9" x14ac:dyDescent="0.25">
      <c r="A32" s="36"/>
      <c r="B32" s="107" t="s">
        <v>59</v>
      </c>
      <c r="C32" s="61"/>
      <c r="D32" s="61"/>
      <c r="E32" s="61"/>
      <c r="F32" s="37"/>
      <c r="G32" s="37"/>
      <c r="H32" s="58"/>
      <c r="I32" s="95"/>
    </row>
    <row r="33" spans="1:9" x14ac:dyDescent="0.25">
      <c r="A33" s="36" t="s">
        <v>18</v>
      </c>
      <c r="B33" s="44" t="s">
        <v>60</v>
      </c>
      <c r="C33" s="61"/>
      <c r="D33" s="61"/>
      <c r="E33" s="61"/>
      <c r="F33" s="57" t="s">
        <v>148</v>
      </c>
      <c r="G33" s="37">
        <f>(0.3*0.3*0.3*1)*60</f>
        <v>1.6199999999999999</v>
      </c>
      <c r="H33" s="58"/>
      <c r="I33" s="95">
        <f>G33*H33</f>
        <v>0</v>
      </c>
    </row>
    <row r="34" spans="1:9" x14ac:dyDescent="0.25">
      <c r="A34" s="36"/>
      <c r="B34" s="44"/>
      <c r="C34" s="61"/>
      <c r="D34" s="61"/>
      <c r="E34" s="61"/>
      <c r="F34" s="37"/>
      <c r="G34" s="37"/>
      <c r="H34" s="58"/>
      <c r="I34" s="95"/>
    </row>
    <row r="35" spans="1:9" x14ac:dyDescent="0.25">
      <c r="A35" s="36"/>
      <c r="B35" s="107" t="s">
        <v>61</v>
      </c>
      <c r="C35" s="61"/>
      <c r="D35" s="61"/>
      <c r="E35" s="61"/>
      <c r="F35" s="37"/>
      <c r="G35" s="37"/>
      <c r="H35" s="58"/>
      <c r="I35" s="95"/>
    </row>
    <row r="36" spans="1:9" x14ac:dyDescent="0.25">
      <c r="A36" s="36"/>
      <c r="B36" s="107"/>
      <c r="C36" s="61"/>
      <c r="D36" s="61"/>
      <c r="E36" s="61"/>
      <c r="F36" s="37"/>
      <c r="G36" s="37"/>
      <c r="H36" s="58"/>
      <c r="I36" s="95"/>
    </row>
    <row r="37" spans="1:9" x14ac:dyDescent="0.25">
      <c r="A37" s="36" t="s">
        <v>21</v>
      </c>
      <c r="B37" s="44" t="s">
        <v>62</v>
      </c>
      <c r="C37" s="61"/>
      <c r="D37" s="61"/>
      <c r="E37" s="61"/>
      <c r="F37" s="37"/>
      <c r="G37" s="37"/>
      <c r="H37" s="58"/>
      <c r="I37" s="95"/>
    </row>
    <row r="38" spans="1:9" x14ac:dyDescent="0.25">
      <c r="A38" s="36"/>
      <c r="B38" s="44" t="s">
        <v>63</v>
      </c>
      <c r="C38" s="61"/>
      <c r="D38" s="61"/>
      <c r="E38" s="61"/>
      <c r="F38" s="37" t="s">
        <v>3</v>
      </c>
      <c r="G38" s="37">
        <v>1</v>
      </c>
      <c r="H38" s="58"/>
      <c r="I38" s="95">
        <f>G38*H38</f>
        <v>0</v>
      </c>
    </row>
    <row r="39" spans="1:9" x14ac:dyDescent="0.25">
      <c r="A39" s="36"/>
      <c r="B39" s="44"/>
      <c r="C39" s="61"/>
      <c r="D39" s="61"/>
      <c r="E39" s="61"/>
      <c r="F39" s="37"/>
      <c r="G39" s="37"/>
      <c r="H39" s="58"/>
      <c r="I39" s="95"/>
    </row>
    <row r="40" spans="1:9" x14ac:dyDescent="0.25">
      <c r="A40" s="36"/>
      <c r="B40" s="107" t="s">
        <v>64</v>
      </c>
      <c r="C40" s="61"/>
      <c r="D40" s="61"/>
      <c r="E40" s="61"/>
      <c r="F40" s="37"/>
      <c r="G40" s="37"/>
      <c r="H40" s="58"/>
      <c r="I40" s="95"/>
    </row>
    <row r="41" spans="1:9" x14ac:dyDescent="0.25">
      <c r="A41" s="36"/>
      <c r="B41" s="44"/>
      <c r="C41" s="61"/>
      <c r="D41" s="61"/>
      <c r="E41" s="61"/>
      <c r="F41" s="37"/>
      <c r="G41" s="37"/>
      <c r="H41" s="58"/>
      <c r="I41" s="95"/>
    </row>
    <row r="42" spans="1:9" x14ac:dyDescent="0.25">
      <c r="A42" s="36" t="s">
        <v>22</v>
      </c>
      <c r="B42" s="44" t="s">
        <v>65</v>
      </c>
      <c r="C42" s="61"/>
      <c r="D42" s="61"/>
      <c r="E42" s="61"/>
      <c r="F42" s="37"/>
      <c r="G42" s="37"/>
      <c r="H42" s="58"/>
      <c r="I42" s="95"/>
    </row>
    <row r="43" spans="1:9" x14ac:dyDescent="0.25">
      <c r="A43" s="36"/>
      <c r="B43" s="44" t="s">
        <v>66</v>
      </c>
      <c r="C43" s="61"/>
      <c r="D43" s="61"/>
      <c r="E43" s="61"/>
      <c r="F43" s="57" t="s">
        <v>148</v>
      </c>
      <c r="G43" s="37">
        <f>G33*0.3</f>
        <v>0.48599999999999993</v>
      </c>
      <c r="H43" s="58"/>
      <c r="I43" s="95">
        <f>G43*H43</f>
        <v>0</v>
      </c>
    </row>
    <row r="44" spans="1:9" x14ac:dyDescent="0.25">
      <c r="A44" s="36"/>
      <c r="B44" s="44"/>
      <c r="C44" s="61"/>
      <c r="D44" s="61"/>
      <c r="E44" s="61"/>
      <c r="F44" s="37"/>
      <c r="G44" s="37"/>
      <c r="H44" s="58"/>
      <c r="I44" s="95"/>
    </row>
    <row r="45" spans="1:9" x14ac:dyDescent="0.25">
      <c r="A45" s="36" t="s">
        <v>24</v>
      </c>
      <c r="B45" s="44" t="s">
        <v>67</v>
      </c>
      <c r="C45" s="61"/>
      <c r="D45" s="61"/>
      <c r="E45" s="61"/>
      <c r="F45" s="37"/>
      <c r="G45" s="37"/>
      <c r="H45" s="58"/>
      <c r="I45" s="95"/>
    </row>
    <row r="46" spans="1:9" x14ac:dyDescent="0.25">
      <c r="A46" s="36"/>
      <c r="B46" s="44" t="s">
        <v>68</v>
      </c>
      <c r="C46" s="61"/>
      <c r="D46" s="61"/>
      <c r="E46" s="61"/>
      <c r="F46" s="37"/>
      <c r="G46" s="37"/>
      <c r="H46" s="58"/>
      <c r="I46" s="95"/>
    </row>
    <row r="47" spans="1:9" x14ac:dyDescent="0.25">
      <c r="A47" s="36"/>
      <c r="B47" s="44" t="s">
        <v>69</v>
      </c>
      <c r="C47" s="61"/>
      <c r="D47" s="61"/>
      <c r="E47" s="61"/>
      <c r="F47" s="57" t="s">
        <v>148</v>
      </c>
      <c r="G47" s="37">
        <f>G33-G43</f>
        <v>1.1339999999999999</v>
      </c>
      <c r="H47" s="58"/>
      <c r="I47" s="95">
        <f>G47*H47</f>
        <v>0</v>
      </c>
    </row>
    <row r="48" spans="1:9" x14ac:dyDescent="0.25">
      <c r="A48" s="36"/>
      <c r="B48" s="44"/>
      <c r="C48" s="61"/>
      <c r="D48" s="61"/>
      <c r="E48" s="61"/>
      <c r="F48" s="37"/>
      <c r="G48" s="37"/>
      <c r="H48" s="58"/>
      <c r="I48" s="95"/>
    </row>
    <row r="49" spans="1:9" x14ac:dyDescent="0.25">
      <c r="A49" s="36"/>
      <c r="B49" s="107" t="s">
        <v>70</v>
      </c>
      <c r="C49" s="61"/>
      <c r="D49" s="61"/>
      <c r="E49" s="61"/>
      <c r="F49" s="37"/>
      <c r="G49" s="37"/>
      <c r="H49" s="58"/>
      <c r="I49" s="95"/>
    </row>
    <row r="50" spans="1:9" x14ac:dyDescent="0.25">
      <c r="A50" s="36"/>
      <c r="B50" s="108"/>
      <c r="C50" s="61"/>
      <c r="D50" s="61"/>
      <c r="E50" s="61"/>
      <c r="F50" s="37"/>
      <c r="G50" s="37"/>
      <c r="H50" s="58"/>
      <c r="I50" s="95"/>
    </row>
    <row r="51" spans="1:9" x14ac:dyDescent="0.25">
      <c r="A51" s="36" t="s">
        <v>25</v>
      </c>
      <c r="B51" s="44" t="s">
        <v>71</v>
      </c>
      <c r="C51" s="61"/>
      <c r="D51" s="61"/>
      <c r="E51" s="61"/>
      <c r="F51" s="37"/>
      <c r="G51" s="37"/>
      <c r="H51" s="58"/>
      <c r="I51" s="95"/>
    </row>
    <row r="52" spans="1:9" x14ac:dyDescent="0.25">
      <c r="A52" s="36"/>
      <c r="B52" s="44" t="s">
        <v>72</v>
      </c>
      <c r="C52" s="61"/>
      <c r="D52" s="61"/>
      <c r="E52" s="61"/>
      <c r="F52" s="57" t="s">
        <v>147</v>
      </c>
      <c r="G52" s="37">
        <f>G24*0.3</f>
        <v>1.4400000000000002</v>
      </c>
      <c r="H52" s="58"/>
      <c r="I52" s="95">
        <f>G52*H52</f>
        <v>0</v>
      </c>
    </row>
    <row r="53" spans="1:9" x14ac:dyDescent="0.25">
      <c r="A53" s="36"/>
      <c r="B53" s="44"/>
      <c r="C53" s="61"/>
      <c r="D53" s="61"/>
      <c r="E53" s="61"/>
      <c r="F53" s="37"/>
      <c r="G53" s="37"/>
      <c r="H53" s="58"/>
      <c r="I53" s="95"/>
    </row>
    <row r="54" spans="1:9" x14ac:dyDescent="0.25">
      <c r="A54" s="36" t="s">
        <v>26</v>
      </c>
      <c r="B54" s="44" t="s">
        <v>73</v>
      </c>
      <c r="C54" s="61"/>
      <c r="D54" s="61"/>
      <c r="E54" s="61"/>
      <c r="F54" s="57" t="s">
        <v>147</v>
      </c>
      <c r="G54" s="37">
        <f>5*3</f>
        <v>15</v>
      </c>
      <c r="H54" s="58"/>
      <c r="I54" s="95">
        <f>G54*H54</f>
        <v>0</v>
      </c>
    </row>
    <row r="55" spans="1:9" x14ac:dyDescent="0.25">
      <c r="A55" s="36"/>
      <c r="B55" s="44" t="s">
        <v>74</v>
      </c>
      <c r="C55" s="61"/>
      <c r="D55" s="61"/>
      <c r="E55" s="61"/>
      <c r="F55" s="37"/>
      <c r="G55" s="37"/>
      <c r="H55" s="58"/>
      <c r="I55" s="95"/>
    </row>
    <row r="56" spans="1:9" x14ac:dyDescent="0.25">
      <c r="A56" s="36"/>
      <c r="B56" s="44"/>
      <c r="C56" s="61"/>
      <c r="D56" s="61"/>
      <c r="E56" s="61"/>
      <c r="F56" s="37"/>
      <c r="G56" s="37"/>
      <c r="H56" s="58"/>
      <c r="I56" s="95"/>
    </row>
    <row r="57" spans="1:9" x14ac:dyDescent="0.25">
      <c r="A57" s="36"/>
      <c r="B57" s="107" t="s">
        <v>75</v>
      </c>
      <c r="C57" s="61"/>
      <c r="D57" s="61"/>
      <c r="E57" s="61"/>
      <c r="F57" s="37"/>
      <c r="G57" s="37"/>
      <c r="H57" s="58"/>
      <c r="I57" s="95"/>
    </row>
    <row r="58" spans="1:9" x14ac:dyDescent="0.25">
      <c r="A58" s="36"/>
      <c r="B58" s="108"/>
      <c r="C58" s="61"/>
      <c r="D58" s="61"/>
      <c r="E58" s="61"/>
      <c r="F58" s="37"/>
      <c r="G58" s="37"/>
      <c r="H58" s="58"/>
      <c r="I58" s="95"/>
    </row>
    <row r="59" spans="1:9" x14ac:dyDescent="0.25">
      <c r="A59" s="36" t="s">
        <v>27</v>
      </c>
      <c r="B59" s="44" t="s">
        <v>76</v>
      </c>
      <c r="C59" s="61"/>
      <c r="D59" s="61"/>
      <c r="E59" s="61"/>
      <c r="F59" s="37"/>
      <c r="G59" s="37"/>
      <c r="H59" s="58"/>
      <c r="I59" s="95"/>
    </row>
    <row r="60" spans="1:9" x14ac:dyDescent="0.25">
      <c r="A60" s="36"/>
      <c r="B60" s="44" t="s">
        <v>77</v>
      </c>
      <c r="C60" s="61"/>
      <c r="D60" s="61"/>
      <c r="E60" s="61"/>
      <c r="F60" s="37"/>
      <c r="G60" s="37"/>
      <c r="H60" s="58"/>
      <c r="I60" s="95"/>
    </row>
    <row r="61" spans="1:9" x14ac:dyDescent="0.25">
      <c r="A61" s="36"/>
      <c r="B61" s="44" t="s">
        <v>78</v>
      </c>
      <c r="C61" s="61"/>
      <c r="D61" s="61"/>
      <c r="E61" s="61"/>
      <c r="F61" s="57" t="s">
        <v>147</v>
      </c>
      <c r="G61" s="37">
        <f>G54</f>
        <v>15</v>
      </c>
      <c r="H61" s="58"/>
      <c r="I61" s="95">
        <f>G61*H61</f>
        <v>0</v>
      </c>
    </row>
    <row r="62" spans="1:9" x14ac:dyDescent="0.25">
      <c r="A62" s="36"/>
      <c r="B62" s="44"/>
      <c r="C62" s="61"/>
      <c r="D62" s="61"/>
      <c r="E62" s="61"/>
      <c r="F62" s="37"/>
      <c r="G62" s="37"/>
      <c r="H62" s="58"/>
      <c r="I62" s="95"/>
    </row>
    <row r="63" spans="1:9" x14ac:dyDescent="0.25">
      <c r="A63" s="36"/>
      <c r="B63" s="107" t="s">
        <v>79</v>
      </c>
      <c r="C63" s="109"/>
      <c r="D63" s="61"/>
      <c r="E63" s="61"/>
      <c r="F63" s="37"/>
      <c r="G63" s="110"/>
      <c r="H63" s="58"/>
      <c r="I63" s="95"/>
    </row>
    <row r="64" spans="1:9" x14ac:dyDescent="0.25">
      <c r="A64" s="36"/>
      <c r="B64" s="44"/>
      <c r="C64" s="61"/>
      <c r="D64" s="61"/>
      <c r="E64" s="61"/>
      <c r="F64" s="37"/>
      <c r="G64" s="37"/>
      <c r="H64" s="58"/>
      <c r="I64" s="95"/>
    </row>
    <row r="65" spans="1:9" x14ac:dyDescent="0.25">
      <c r="A65" s="36" t="s">
        <v>27</v>
      </c>
      <c r="B65" s="44" t="s">
        <v>80</v>
      </c>
      <c r="C65" s="61"/>
      <c r="D65" s="61"/>
      <c r="E65" s="61"/>
      <c r="F65" s="37"/>
      <c r="G65" s="37"/>
      <c r="H65" s="58"/>
      <c r="I65" s="95"/>
    </row>
    <row r="66" spans="1:9" x14ac:dyDescent="0.25">
      <c r="A66" s="36"/>
      <c r="B66" s="44" t="s">
        <v>81</v>
      </c>
      <c r="C66" s="61"/>
      <c r="D66" s="61"/>
      <c r="E66" s="61"/>
      <c r="F66" s="37"/>
      <c r="G66" s="37"/>
      <c r="H66" s="58"/>
      <c r="I66" s="95"/>
    </row>
    <row r="67" spans="1:9" x14ac:dyDescent="0.25">
      <c r="A67" s="36"/>
      <c r="B67" s="44" t="s">
        <v>82</v>
      </c>
      <c r="C67" s="61"/>
      <c r="D67" s="61"/>
      <c r="E67" s="61"/>
      <c r="F67" s="37"/>
      <c r="G67" s="37"/>
      <c r="H67" s="58"/>
      <c r="I67" s="95"/>
    </row>
    <row r="68" spans="1:9" x14ac:dyDescent="0.25">
      <c r="A68" s="36"/>
      <c r="B68" s="44" t="s">
        <v>83</v>
      </c>
      <c r="C68" s="61"/>
      <c r="D68" s="61"/>
      <c r="E68" s="61"/>
      <c r="F68" s="57" t="s">
        <v>147</v>
      </c>
      <c r="G68" s="37">
        <f>G61</f>
        <v>15</v>
      </c>
      <c r="H68" s="58"/>
      <c r="I68" s="95">
        <f>G68*H68</f>
        <v>0</v>
      </c>
    </row>
    <row r="69" spans="1:9" x14ac:dyDescent="0.25">
      <c r="A69" s="36"/>
      <c r="B69" s="44"/>
      <c r="C69" s="61"/>
      <c r="D69" s="61"/>
      <c r="E69" s="61"/>
      <c r="F69" s="37"/>
      <c r="G69" s="37"/>
      <c r="H69" s="58"/>
      <c r="I69" s="111"/>
    </row>
    <row r="70" spans="1:9" x14ac:dyDescent="0.25">
      <c r="A70" s="36"/>
      <c r="B70" s="105" t="s">
        <v>34</v>
      </c>
      <c r="C70" s="55"/>
      <c r="D70" s="61"/>
      <c r="E70" s="61"/>
      <c r="F70" s="110" t="s">
        <v>51</v>
      </c>
      <c r="G70" s="37"/>
      <c r="H70" s="58"/>
      <c r="I70" s="106">
        <f>SUM(I24:I69)</f>
        <v>0</v>
      </c>
    </row>
    <row r="71" spans="1:9" x14ac:dyDescent="0.25">
      <c r="A71" s="112"/>
      <c r="B71" s="113"/>
      <c r="C71" s="114"/>
      <c r="D71" s="114"/>
      <c r="E71" s="114"/>
      <c r="F71" s="115"/>
      <c r="G71" s="115"/>
      <c r="H71" s="116"/>
      <c r="I71" s="117"/>
    </row>
    <row r="72" spans="1:9" x14ac:dyDescent="0.25">
      <c r="A72" s="36"/>
      <c r="B72" s="34" t="s">
        <v>84</v>
      </c>
      <c r="C72" s="61"/>
      <c r="D72" s="61"/>
      <c r="E72" s="61"/>
      <c r="F72" s="37"/>
      <c r="G72" s="37"/>
      <c r="H72" s="118"/>
      <c r="I72" s="95"/>
    </row>
    <row r="73" spans="1:9" x14ac:dyDescent="0.25">
      <c r="A73" s="36"/>
      <c r="B73" s="34"/>
      <c r="C73" s="61"/>
      <c r="D73" s="61"/>
      <c r="E73" s="61"/>
      <c r="F73" s="37"/>
      <c r="G73" s="37"/>
      <c r="H73" s="118"/>
      <c r="I73" s="95"/>
    </row>
    <row r="74" spans="1:9" x14ac:dyDescent="0.25">
      <c r="A74" s="36"/>
      <c r="B74" s="107" t="s">
        <v>85</v>
      </c>
      <c r="C74" s="61"/>
      <c r="D74" s="61"/>
      <c r="E74" s="61"/>
      <c r="F74" s="37"/>
      <c r="G74" s="37"/>
      <c r="H74" s="118"/>
      <c r="I74" s="95"/>
    </row>
    <row r="75" spans="1:9" x14ac:dyDescent="0.25">
      <c r="A75" s="36"/>
      <c r="B75" s="107" t="s">
        <v>86</v>
      </c>
      <c r="C75" s="61"/>
      <c r="D75" s="61"/>
      <c r="E75" s="61"/>
      <c r="F75" s="37"/>
      <c r="G75" s="37"/>
      <c r="H75" s="118"/>
      <c r="I75" s="95"/>
    </row>
    <row r="76" spans="1:9" x14ac:dyDescent="0.25">
      <c r="A76" s="36"/>
      <c r="B76" s="107" t="s">
        <v>87</v>
      </c>
      <c r="C76" s="61"/>
      <c r="D76" s="61"/>
      <c r="E76" s="61"/>
      <c r="F76" s="37"/>
      <c r="G76" s="37"/>
      <c r="H76" s="118"/>
      <c r="I76" s="95"/>
    </row>
    <row r="77" spans="1:9" x14ac:dyDescent="0.25">
      <c r="A77" s="36"/>
      <c r="B77" s="107" t="s">
        <v>88</v>
      </c>
      <c r="C77" s="61"/>
      <c r="D77" s="61"/>
      <c r="E77" s="61"/>
      <c r="F77" s="37"/>
      <c r="G77" s="37"/>
      <c r="H77" s="118"/>
      <c r="I77" s="95"/>
    </row>
    <row r="78" spans="1:9" x14ac:dyDescent="0.25">
      <c r="A78" s="36"/>
      <c r="B78" s="44"/>
      <c r="C78" s="61"/>
      <c r="D78" s="61"/>
      <c r="E78" s="61"/>
      <c r="F78" s="37"/>
      <c r="G78" s="37"/>
      <c r="H78" s="118"/>
      <c r="I78" s="95"/>
    </row>
    <row r="79" spans="1:9" x14ac:dyDescent="0.25">
      <c r="A79" s="36" t="s">
        <v>16</v>
      </c>
      <c r="B79" s="44" t="s">
        <v>89</v>
      </c>
      <c r="C79" s="61"/>
      <c r="D79" s="61"/>
      <c r="E79" s="61"/>
      <c r="F79" s="37"/>
      <c r="G79" s="37"/>
      <c r="H79" s="118"/>
      <c r="I79" s="95"/>
    </row>
    <row r="80" spans="1:9" x14ac:dyDescent="0.25">
      <c r="A80" s="36"/>
      <c r="B80" s="44"/>
      <c r="C80" s="61"/>
      <c r="D80" s="61"/>
      <c r="E80" s="61"/>
      <c r="F80" s="37"/>
      <c r="G80" s="37"/>
      <c r="H80" s="118"/>
      <c r="I80" s="95"/>
    </row>
    <row r="81" spans="1:9" x14ac:dyDescent="0.25">
      <c r="A81" s="36"/>
      <c r="B81" s="107" t="s">
        <v>90</v>
      </c>
      <c r="C81" s="61"/>
      <c r="D81" s="61"/>
      <c r="E81" s="61"/>
      <c r="F81" s="37"/>
      <c r="G81" s="37"/>
      <c r="H81" s="118"/>
      <c r="I81" s="95"/>
    </row>
    <row r="82" spans="1:9" x14ac:dyDescent="0.25">
      <c r="A82" s="36"/>
      <c r="B82" s="44" t="s">
        <v>91</v>
      </c>
      <c r="C82" s="61"/>
      <c r="D82" s="61"/>
      <c r="E82" s="61"/>
      <c r="F82" s="37" t="s">
        <v>7</v>
      </c>
      <c r="G82" s="37">
        <f>1.5*15</f>
        <v>22.5</v>
      </c>
      <c r="H82" s="118"/>
      <c r="I82" s="95">
        <f>G82*H82</f>
        <v>0</v>
      </c>
    </row>
    <row r="83" spans="1:9" x14ac:dyDescent="0.25">
      <c r="A83" s="36"/>
      <c r="B83" s="44"/>
      <c r="C83" s="61"/>
      <c r="D83" s="61"/>
      <c r="E83" s="61"/>
      <c r="F83" s="37"/>
      <c r="G83" s="37"/>
      <c r="H83" s="118"/>
      <c r="I83" s="95"/>
    </row>
    <row r="84" spans="1:9" x14ac:dyDescent="0.25">
      <c r="A84" s="36"/>
      <c r="B84" s="107" t="s">
        <v>92</v>
      </c>
      <c r="C84" s="61"/>
      <c r="D84" s="61"/>
      <c r="E84" s="61"/>
      <c r="F84" s="37"/>
      <c r="G84" s="37"/>
      <c r="H84" s="118"/>
      <c r="I84" s="95"/>
    </row>
    <row r="85" spans="1:9" x14ac:dyDescent="0.25">
      <c r="A85" s="36"/>
      <c r="B85" s="44" t="s">
        <v>93</v>
      </c>
      <c r="C85" s="61"/>
      <c r="D85" s="61"/>
      <c r="E85" s="61"/>
      <c r="F85" s="37" t="s">
        <v>7</v>
      </c>
      <c r="G85" s="37">
        <f>4.7*6</f>
        <v>28.200000000000003</v>
      </c>
      <c r="H85" s="118"/>
      <c r="I85" s="95">
        <f>G85*H85</f>
        <v>0</v>
      </c>
    </row>
    <row r="86" spans="1:9" x14ac:dyDescent="0.25">
      <c r="A86" s="36"/>
      <c r="C86" s="61"/>
      <c r="D86" s="61"/>
      <c r="E86" s="61"/>
      <c r="F86" s="37"/>
      <c r="G86" s="37"/>
      <c r="H86" s="118"/>
      <c r="I86" s="95"/>
    </row>
    <row r="87" spans="1:9" x14ac:dyDescent="0.25">
      <c r="A87" s="36"/>
      <c r="B87" s="44" t="s">
        <v>94</v>
      </c>
      <c r="C87" s="61"/>
      <c r="D87" s="61"/>
      <c r="E87" s="61"/>
      <c r="F87" s="37" t="s">
        <v>7</v>
      </c>
      <c r="G87" s="37">
        <f>2.5*10</f>
        <v>25</v>
      </c>
      <c r="H87" s="118"/>
      <c r="I87" s="95">
        <f>G87*H87</f>
        <v>0</v>
      </c>
    </row>
    <row r="88" spans="1:9" x14ac:dyDescent="0.25">
      <c r="A88" s="36"/>
      <c r="B88" s="44"/>
      <c r="C88" s="61"/>
      <c r="D88" s="61"/>
      <c r="E88" s="61"/>
      <c r="F88" s="37"/>
      <c r="G88" s="37"/>
      <c r="H88" s="118"/>
      <c r="I88" s="95"/>
    </row>
    <row r="89" spans="1:9" x14ac:dyDescent="0.25">
      <c r="A89" s="36" t="s">
        <v>17</v>
      </c>
      <c r="B89" s="44" t="s">
        <v>95</v>
      </c>
      <c r="C89" s="61"/>
      <c r="D89" s="61"/>
      <c r="E89" s="61"/>
      <c r="F89" s="37"/>
      <c r="G89" s="37"/>
      <c r="H89" s="118"/>
      <c r="I89" s="95"/>
    </row>
    <row r="90" spans="1:9" x14ac:dyDescent="0.25">
      <c r="A90" s="36"/>
      <c r="B90" s="44"/>
      <c r="C90" s="61"/>
      <c r="D90" s="61"/>
      <c r="E90" s="61"/>
      <c r="F90" s="37"/>
      <c r="G90" s="37"/>
      <c r="H90" s="118"/>
      <c r="I90" s="95"/>
    </row>
    <row r="91" spans="1:9" x14ac:dyDescent="0.25">
      <c r="A91" s="36"/>
      <c r="B91" s="107" t="s">
        <v>96</v>
      </c>
      <c r="C91" s="61"/>
      <c r="D91" s="61"/>
      <c r="E91" s="61"/>
      <c r="F91" s="37"/>
      <c r="G91" s="37"/>
      <c r="H91" s="118"/>
      <c r="I91" s="95"/>
    </row>
    <row r="92" spans="1:9" x14ac:dyDescent="0.25">
      <c r="A92" s="36"/>
      <c r="B92" s="44" t="s">
        <v>97</v>
      </c>
      <c r="C92" s="61"/>
      <c r="D92" s="61"/>
      <c r="E92" s="61"/>
      <c r="F92" s="37" t="s">
        <v>7</v>
      </c>
      <c r="G92" s="37">
        <f>2.5*12</f>
        <v>30</v>
      </c>
      <c r="H92" s="118"/>
      <c r="I92" s="95">
        <f>G92*H92</f>
        <v>0</v>
      </c>
    </row>
    <row r="93" spans="1:9" x14ac:dyDescent="0.25">
      <c r="A93" s="36"/>
      <c r="B93" s="44"/>
      <c r="C93" s="61"/>
      <c r="D93" s="61"/>
      <c r="E93" s="61"/>
      <c r="F93" s="37"/>
      <c r="G93" s="37"/>
      <c r="H93" s="118"/>
      <c r="I93" s="95"/>
    </row>
    <row r="94" spans="1:9" x14ac:dyDescent="0.25">
      <c r="A94" s="36"/>
      <c r="B94" s="44" t="s">
        <v>98</v>
      </c>
      <c r="C94" s="61"/>
      <c r="D94" s="61"/>
      <c r="E94" s="61"/>
      <c r="F94" s="37" t="s">
        <v>7</v>
      </c>
      <c r="G94" s="37">
        <v>16</v>
      </c>
      <c r="H94" s="118"/>
      <c r="I94" s="95">
        <f>G94*H94</f>
        <v>0</v>
      </c>
    </row>
    <row r="95" spans="1:9" x14ac:dyDescent="0.25">
      <c r="A95" s="36"/>
      <c r="B95" s="44"/>
      <c r="C95" s="61"/>
      <c r="D95" s="61"/>
      <c r="E95" s="61"/>
      <c r="F95" s="37"/>
      <c r="G95" s="37"/>
      <c r="H95" s="118"/>
      <c r="I95" s="95"/>
    </row>
    <row r="96" spans="1:9" x14ac:dyDescent="0.25">
      <c r="A96" s="36"/>
      <c r="B96" s="105" t="s">
        <v>34</v>
      </c>
      <c r="C96" s="55"/>
      <c r="D96" s="61"/>
      <c r="E96" s="61"/>
      <c r="F96" s="110" t="s">
        <v>51</v>
      </c>
      <c r="G96" s="37"/>
      <c r="H96" s="58"/>
      <c r="I96" s="106">
        <f>SUM(I63:I95)</f>
        <v>0</v>
      </c>
    </row>
    <row r="97" spans="1:9" x14ac:dyDescent="0.25">
      <c r="A97" s="36"/>
      <c r="B97" s="105"/>
      <c r="C97" s="61"/>
      <c r="D97" s="61"/>
      <c r="E97" s="61"/>
      <c r="F97" s="37"/>
      <c r="G97" s="37"/>
      <c r="H97" s="118"/>
      <c r="I97" s="95"/>
    </row>
    <row r="98" spans="1:9" x14ac:dyDescent="0.25">
      <c r="A98" s="36"/>
      <c r="B98" s="34" t="s">
        <v>99</v>
      </c>
      <c r="C98" s="61"/>
      <c r="D98" s="61"/>
      <c r="E98" s="61"/>
      <c r="F98" s="37"/>
      <c r="G98" s="37"/>
      <c r="H98" s="118"/>
      <c r="I98" s="95"/>
    </row>
    <row r="99" spans="1:9" x14ac:dyDescent="0.25">
      <c r="A99" s="36"/>
      <c r="B99" s="34"/>
      <c r="C99" s="61"/>
      <c r="D99" s="61"/>
      <c r="E99" s="61"/>
      <c r="F99" s="37"/>
      <c r="G99" s="37"/>
      <c r="H99" s="118"/>
      <c r="I99" s="95"/>
    </row>
    <row r="100" spans="1:9" x14ac:dyDescent="0.25">
      <c r="A100" s="36"/>
      <c r="B100" s="107" t="s">
        <v>100</v>
      </c>
      <c r="C100" s="61"/>
      <c r="D100" s="61"/>
      <c r="E100" s="61"/>
      <c r="F100" s="37"/>
      <c r="G100" s="37"/>
      <c r="H100" s="58"/>
      <c r="I100" s="95"/>
    </row>
    <row r="101" spans="1:9" x14ac:dyDescent="0.25">
      <c r="A101" s="36"/>
      <c r="B101" s="44"/>
      <c r="C101" s="61"/>
      <c r="D101" s="61"/>
      <c r="E101" s="61"/>
      <c r="F101" s="37"/>
      <c r="G101" s="37"/>
      <c r="H101" s="58"/>
      <c r="I101" s="95"/>
    </row>
    <row r="102" spans="1:9" x14ac:dyDescent="0.25">
      <c r="A102" s="36" t="s">
        <v>16</v>
      </c>
      <c r="B102" s="44" t="s">
        <v>101</v>
      </c>
      <c r="C102" s="61"/>
      <c r="D102" s="61"/>
      <c r="E102" s="61"/>
      <c r="F102" s="57" t="s">
        <v>148</v>
      </c>
      <c r="G102" s="37">
        <f>G68*0.1</f>
        <v>1.5</v>
      </c>
      <c r="H102" s="58"/>
      <c r="I102" s="95">
        <f>G102*H102</f>
        <v>0</v>
      </c>
    </row>
    <row r="103" spans="1:9" x14ac:dyDescent="0.25">
      <c r="A103" s="36"/>
      <c r="B103" s="44"/>
      <c r="C103" s="61"/>
      <c r="D103" s="61"/>
      <c r="E103" s="61"/>
      <c r="F103" s="57"/>
      <c r="G103" s="37"/>
      <c r="H103" s="118"/>
      <c r="I103" s="95"/>
    </row>
    <row r="104" spans="1:9" x14ac:dyDescent="0.25">
      <c r="A104" s="36" t="s">
        <v>17</v>
      </c>
      <c r="B104" s="44" t="s">
        <v>102</v>
      </c>
      <c r="C104" s="61"/>
      <c r="D104" s="61"/>
      <c r="E104" s="61"/>
      <c r="F104" s="57" t="s">
        <v>148</v>
      </c>
      <c r="G104" s="37">
        <f>(0.3*0.3*0.1)*15</f>
        <v>0.13499999999999998</v>
      </c>
      <c r="H104" s="58"/>
      <c r="I104" s="95">
        <f>G104*H104</f>
        <v>0</v>
      </c>
    </row>
    <row r="105" spans="1:9" x14ac:dyDescent="0.25">
      <c r="A105" s="36"/>
      <c r="B105" s="34"/>
      <c r="C105" s="61"/>
      <c r="D105" s="61"/>
      <c r="E105" s="61"/>
      <c r="F105" s="37"/>
      <c r="G105" s="37"/>
      <c r="H105" s="118"/>
      <c r="I105" s="95"/>
    </row>
    <row r="106" spans="1:9" x14ac:dyDescent="0.25">
      <c r="A106" s="36"/>
      <c r="B106" s="107" t="s">
        <v>103</v>
      </c>
      <c r="C106" s="61"/>
      <c r="D106" s="61"/>
      <c r="E106" s="61"/>
      <c r="F106" s="37"/>
      <c r="G106" s="37"/>
      <c r="H106" s="58"/>
      <c r="I106" s="95"/>
    </row>
    <row r="107" spans="1:9" x14ac:dyDescent="0.25">
      <c r="A107" s="36"/>
      <c r="B107" s="107" t="s">
        <v>104</v>
      </c>
      <c r="C107" s="61"/>
      <c r="D107" s="61"/>
      <c r="E107" s="61"/>
      <c r="F107" s="37"/>
      <c r="G107" s="37"/>
      <c r="H107" s="58"/>
      <c r="I107" s="95"/>
    </row>
    <row r="108" spans="1:9" x14ac:dyDescent="0.25">
      <c r="A108" s="36"/>
      <c r="B108" s="107"/>
      <c r="C108" s="61"/>
      <c r="D108" s="61"/>
      <c r="E108" s="61"/>
      <c r="F108" s="37"/>
      <c r="G108" s="37"/>
      <c r="H108" s="58"/>
      <c r="I108" s="95"/>
    </row>
    <row r="109" spans="1:9" x14ac:dyDescent="0.25">
      <c r="A109" s="36"/>
      <c r="B109" s="107" t="s">
        <v>105</v>
      </c>
      <c r="C109" s="61"/>
      <c r="D109" s="61"/>
      <c r="E109" s="61"/>
      <c r="F109" s="37"/>
      <c r="G109" s="37"/>
      <c r="H109" s="58"/>
      <c r="I109" s="95"/>
    </row>
    <row r="110" spans="1:9" x14ac:dyDescent="0.25">
      <c r="A110" s="36"/>
      <c r="B110" s="44"/>
      <c r="C110" s="61"/>
      <c r="D110" s="61"/>
      <c r="E110" s="61"/>
      <c r="F110" s="37"/>
      <c r="G110" s="37"/>
      <c r="H110" s="58"/>
      <c r="I110" s="95"/>
    </row>
    <row r="111" spans="1:9" x14ac:dyDescent="0.25">
      <c r="A111" s="36" t="s">
        <v>18</v>
      </c>
      <c r="B111" s="44" t="s">
        <v>106</v>
      </c>
      <c r="C111" s="61"/>
      <c r="D111" s="61"/>
      <c r="E111" s="61"/>
      <c r="F111" s="37"/>
      <c r="G111" s="37"/>
      <c r="H111" s="58"/>
      <c r="I111" s="95"/>
    </row>
    <row r="112" spans="1:9" x14ac:dyDescent="0.25">
      <c r="A112" s="36"/>
      <c r="B112" s="44" t="s">
        <v>107</v>
      </c>
      <c r="C112" s="61"/>
      <c r="D112" s="61"/>
      <c r="E112" s="61"/>
      <c r="F112" s="57" t="s">
        <v>148</v>
      </c>
      <c r="G112" s="37">
        <f>6*3*0.2</f>
        <v>3.6</v>
      </c>
      <c r="H112" s="58"/>
      <c r="I112" s="95">
        <f>G112*H112</f>
        <v>0</v>
      </c>
    </row>
    <row r="113" spans="1:9" x14ac:dyDescent="0.25">
      <c r="A113" s="36"/>
      <c r="B113" s="44"/>
      <c r="C113" s="61"/>
      <c r="D113" s="61"/>
      <c r="E113" s="61"/>
      <c r="F113" s="37"/>
      <c r="G113" s="37"/>
      <c r="H113" s="118"/>
      <c r="I113" s="95"/>
    </row>
    <row r="114" spans="1:9" x14ac:dyDescent="0.25">
      <c r="A114" s="36"/>
      <c r="B114" s="107" t="s">
        <v>108</v>
      </c>
      <c r="C114" s="61"/>
      <c r="D114" s="61"/>
      <c r="E114" s="61"/>
      <c r="F114" s="37"/>
      <c r="G114" s="37"/>
      <c r="H114" s="118"/>
      <c r="I114" s="95"/>
    </row>
    <row r="115" spans="1:9" x14ac:dyDescent="0.25">
      <c r="A115" s="36"/>
      <c r="B115" s="44"/>
      <c r="C115" s="61"/>
      <c r="D115" s="61"/>
      <c r="E115" s="61"/>
      <c r="F115" s="37"/>
      <c r="G115" s="37"/>
      <c r="H115" s="118"/>
      <c r="I115" s="95"/>
    </row>
    <row r="116" spans="1:9" x14ac:dyDescent="0.25">
      <c r="A116" s="36" t="s">
        <v>21</v>
      </c>
      <c r="B116" s="44" t="s">
        <v>109</v>
      </c>
      <c r="C116" s="61"/>
      <c r="D116" s="61"/>
      <c r="E116" s="61"/>
      <c r="F116" s="57" t="s">
        <v>148</v>
      </c>
      <c r="G116" s="37">
        <f>G112</f>
        <v>3.6</v>
      </c>
      <c r="H116" s="58"/>
      <c r="I116" s="95">
        <f>G116*H116</f>
        <v>0</v>
      </c>
    </row>
    <row r="117" spans="1:9" x14ac:dyDescent="0.25">
      <c r="A117" s="36"/>
      <c r="B117" s="44"/>
      <c r="C117" s="61"/>
      <c r="D117" s="61"/>
      <c r="E117" s="61"/>
      <c r="F117" s="37"/>
      <c r="G117" s="37"/>
      <c r="H117" s="118"/>
      <c r="I117" s="95"/>
    </row>
    <row r="118" spans="1:9" x14ac:dyDescent="0.25">
      <c r="A118" s="36" t="s">
        <v>22</v>
      </c>
      <c r="B118" s="44" t="s">
        <v>110</v>
      </c>
      <c r="C118" s="61"/>
      <c r="D118" s="61"/>
      <c r="E118" s="61"/>
      <c r="F118" s="57" t="s">
        <v>148</v>
      </c>
      <c r="G118" s="37">
        <f>G112</f>
        <v>3.6</v>
      </c>
      <c r="H118" s="58"/>
      <c r="I118" s="95">
        <f>G118*H118</f>
        <v>0</v>
      </c>
    </row>
    <row r="119" spans="1:9" x14ac:dyDescent="0.25">
      <c r="A119" s="36"/>
      <c r="B119" s="44"/>
      <c r="C119" s="61"/>
      <c r="D119" s="61"/>
      <c r="E119" s="61"/>
      <c r="F119" s="37"/>
      <c r="G119" s="37"/>
      <c r="H119" s="58"/>
      <c r="I119" s="95"/>
    </row>
    <row r="120" spans="1:9" x14ac:dyDescent="0.25">
      <c r="A120" s="36"/>
      <c r="B120" s="105" t="s">
        <v>34</v>
      </c>
      <c r="C120" s="55"/>
      <c r="D120" s="61"/>
      <c r="E120" s="61"/>
      <c r="F120" s="110" t="s">
        <v>51</v>
      </c>
      <c r="G120" s="37"/>
      <c r="H120" s="58"/>
      <c r="I120" s="106">
        <f>SUM(I102:I119)</f>
        <v>0</v>
      </c>
    </row>
    <row r="121" spans="1:9" x14ac:dyDescent="0.25">
      <c r="A121" s="112"/>
      <c r="B121" s="119"/>
      <c r="C121" s="114"/>
      <c r="D121" s="114"/>
      <c r="E121" s="114"/>
      <c r="F121" s="115"/>
      <c r="G121" s="115"/>
      <c r="H121" s="116"/>
      <c r="I121" s="117"/>
    </row>
    <row r="122" spans="1:9" x14ac:dyDescent="0.25">
      <c r="A122" s="36"/>
      <c r="B122" s="34"/>
      <c r="C122" s="61"/>
      <c r="D122" s="61"/>
      <c r="E122" s="61"/>
      <c r="F122" s="37"/>
      <c r="G122" s="37"/>
      <c r="H122" s="58"/>
      <c r="I122" s="95"/>
    </row>
    <row r="123" spans="1:9" x14ac:dyDescent="0.25">
      <c r="A123" s="36"/>
      <c r="B123" s="34" t="s">
        <v>111</v>
      </c>
      <c r="C123" s="61"/>
      <c r="D123" s="61"/>
      <c r="E123" s="61"/>
      <c r="F123" s="37"/>
      <c r="G123" s="37"/>
      <c r="H123" s="58"/>
      <c r="I123" s="95"/>
    </row>
    <row r="124" spans="1:9" x14ac:dyDescent="0.25">
      <c r="A124" s="36"/>
      <c r="B124" s="34"/>
      <c r="C124" s="61"/>
      <c r="D124" s="61"/>
      <c r="E124" s="61"/>
      <c r="F124" s="37"/>
      <c r="G124" s="37"/>
      <c r="H124" s="58"/>
      <c r="I124" s="95"/>
    </row>
    <row r="125" spans="1:9" x14ac:dyDescent="0.25">
      <c r="A125" s="36"/>
      <c r="B125" s="108"/>
      <c r="C125" s="61"/>
      <c r="D125" s="61"/>
      <c r="E125" s="61"/>
      <c r="F125" s="37"/>
      <c r="G125" s="37"/>
      <c r="H125" s="58"/>
      <c r="I125" s="95"/>
    </row>
    <row r="126" spans="1:9" x14ac:dyDescent="0.25">
      <c r="A126" s="36" t="s">
        <v>16</v>
      </c>
      <c r="B126" s="107" t="s">
        <v>112</v>
      </c>
      <c r="C126" s="61"/>
      <c r="D126" s="61"/>
      <c r="E126" s="61"/>
      <c r="F126" s="37"/>
      <c r="G126" s="37"/>
      <c r="H126" s="58"/>
      <c r="I126" s="95"/>
    </row>
    <row r="127" spans="1:9" x14ac:dyDescent="0.25">
      <c r="A127" s="36"/>
      <c r="B127" s="108"/>
      <c r="C127" s="61"/>
      <c r="D127" s="61"/>
      <c r="E127" s="61"/>
      <c r="F127" s="37"/>
      <c r="G127" s="37"/>
      <c r="H127" s="58"/>
      <c r="I127" s="95"/>
    </row>
    <row r="128" spans="1:9" x14ac:dyDescent="0.25">
      <c r="A128" s="36"/>
      <c r="B128" s="44" t="s">
        <v>113</v>
      </c>
      <c r="C128" s="61"/>
      <c r="D128" s="61"/>
      <c r="E128" s="61"/>
      <c r="F128" s="37"/>
      <c r="G128" s="37"/>
      <c r="H128" s="58"/>
      <c r="I128" s="95"/>
    </row>
    <row r="129" spans="1:9" x14ac:dyDescent="0.25">
      <c r="A129" s="36"/>
      <c r="B129" s="44"/>
      <c r="C129" s="61"/>
      <c r="D129" s="61"/>
      <c r="E129" s="61"/>
      <c r="F129" s="37"/>
      <c r="G129" s="37"/>
      <c r="H129" s="58"/>
      <c r="I129" s="95"/>
    </row>
    <row r="130" spans="1:9" x14ac:dyDescent="0.25">
      <c r="A130" s="36"/>
      <c r="B130" s="44" t="s">
        <v>114</v>
      </c>
      <c r="C130" s="61"/>
      <c r="D130" s="61"/>
      <c r="E130" s="61"/>
      <c r="F130" s="57" t="s">
        <v>147</v>
      </c>
      <c r="G130" s="37">
        <f>6*3</f>
        <v>18</v>
      </c>
      <c r="H130" s="58"/>
      <c r="I130" s="95">
        <f>G130*H130</f>
        <v>0</v>
      </c>
    </row>
    <row r="131" spans="1:9" x14ac:dyDescent="0.25">
      <c r="A131" s="36"/>
      <c r="B131" s="44"/>
      <c r="C131" s="61"/>
      <c r="D131" s="61"/>
      <c r="E131" s="61"/>
      <c r="F131" s="37"/>
      <c r="G131" s="37"/>
      <c r="H131" s="58"/>
      <c r="I131" s="95"/>
    </row>
    <row r="132" spans="1:9" x14ac:dyDescent="0.25">
      <c r="A132" s="36"/>
      <c r="B132" s="44"/>
      <c r="C132" s="61"/>
      <c r="D132" s="61"/>
      <c r="E132" s="61"/>
      <c r="F132" s="57"/>
      <c r="G132" s="37"/>
      <c r="H132" s="58"/>
      <c r="I132" s="120"/>
    </row>
    <row r="133" spans="1:9" x14ac:dyDescent="0.25">
      <c r="A133" s="36"/>
      <c r="B133" s="107" t="s">
        <v>115</v>
      </c>
      <c r="C133" s="61"/>
      <c r="D133" s="61"/>
      <c r="E133" s="61"/>
      <c r="F133" s="57"/>
      <c r="G133" s="37"/>
      <c r="H133" s="58"/>
      <c r="I133" s="120"/>
    </row>
    <row r="134" spans="1:9" x14ac:dyDescent="0.25">
      <c r="A134" s="36"/>
      <c r="B134" s="44"/>
      <c r="C134" s="61"/>
      <c r="D134" s="61"/>
      <c r="E134" s="61"/>
      <c r="F134" s="36"/>
      <c r="G134" s="37"/>
      <c r="H134" s="58"/>
      <c r="I134" s="120"/>
    </row>
    <row r="135" spans="1:9" x14ac:dyDescent="0.25">
      <c r="A135" s="36" t="s">
        <v>17</v>
      </c>
      <c r="B135" s="107" t="s">
        <v>116</v>
      </c>
      <c r="C135" s="61"/>
      <c r="D135" s="61"/>
      <c r="E135" s="61"/>
      <c r="F135" s="36"/>
      <c r="G135" s="37"/>
      <c r="H135" s="58"/>
      <c r="I135" s="120"/>
    </row>
    <row r="136" spans="1:9" x14ac:dyDescent="0.25">
      <c r="A136" s="36"/>
      <c r="B136" s="107" t="s">
        <v>117</v>
      </c>
      <c r="C136" s="61"/>
      <c r="D136" s="61"/>
      <c r="E136" s="61"/>
      <c r="F136" s="36"/>
      <c r="G136" s="37"/>
      <c r="H136" s="58"/>
      <c r="I136" s="120"/>
    </row>
    <row r="137" spans="1:9" x14ac:dyDescent="0.25">
      <c r="A137" s="36"/>
      <c r="B137" s="107" t="s">
        <v>118</v>
      </c>
      <c r="C137" s="61"/>
      <c r="D137" s="61"/>
      <c r="E137" s="61"/>
      <c r="F137" s="36"/>
      <c r="G137" s="37"/>
      <c r="H137" s="58"/>
      <c r="I137" s="120"/>
    </row>
    <row r="138" spans="1:9" x14ac:dyDescent="0.25">
      <c r="A138" s="36"/>
      <c r="B138" s="61"/>
      <c r="C138" s="61"/>
      <c r="D138" s="61"/>
      <c r="E138" s="61"/>
      <c r="F138" s="36"/>
      <c r="G138" s="37"/>
      <c r="H138" s="58"/>
      <c r="I138" s="120"/>
    </row>
    <row r="139" spans="1:9" x14ac:dyDescent="0.25">
      <c r="A139" s="36"/>
      <c r="B139" s="44" t="s">
        <v>119</v>
      </c>
      <c r="C139" s="61"/>
      <c r="D139" s="61"/>
      <c r="E139" s="61"/>
      <c r="F139" s="57" t="s">
        <v>3</v>
      </c>
      <c r="G139" s="37">
        <v>1</v>
      </c>
      <c r="H139" s="58"/>
      <c r="I139" s="120">
        <f>H139*G139</f>
        <v>0</v>
      </c>
    </row>
    <row r="140" spans="1:9" x14ac:dyDescent="0.25">
      <c r="A140" s="36"/>
      <c r="B140" s="44"/>
      <c r="C140" s="61"/>
      <c r="D140" s="61"/>
      <c r="E140" s="61"/>
      <c r="F140" s="37"/>
      <c r="G140" s="37"/>
      <c r="H140" s="58"/>
      <c r="I140" s="116"/>
    </row>
    <row r="141" spans="1:9" x14ac:dyDescent="0.25">
      <c r="A141" s="36"/>
      <c r="B141" s="105" t="s">
        <v>34</v>
      </c>
      <c r="C141" s="55"/>
      <c r="D141" s="61"/>
      <c r="E141" s="61"/>
      <c r="F141" s="110" t="s">
        <v>51</v>
      </c>
      <c r="G141" s="37"/>
      <c r="H141" s="58"/>
      <c r="I141" s="121">
        <f>SUM(I132:I140)</f>
        <v>0</v>
      </c>
    </row>
    <row r="142" spans="1:9" x14ac:dyDescent="0.25">
      <c r="A142" s="36"/>
      <c r="B142" s="122"/>
      <c r="C142" s="55"/>
      <c r="D142" s="55"/>
      <c r="E142" s="61"/>
      <c r="F142" s="36"/>
      <c r="G142" s="37"/>
      <c r="H142" s="58"/>
      <c r="I142" s="95"/>
    </row>
    <row r="143" spans="1:9" x14ac:dyDescent="0.25">
      <c r="A143" s="36"/>
      <c r="B143" s="34" t="s">
        <v>120</v>
      </c>
      <c r="C143" s="55"/>
      <c r="D143" s="55"/>
      <c r="E143" s="61"/>
      <c r="F143" s="57"/>
      <c r="G143" s="37"/>
      <c r="H143" s="58"/>
      <c r="I143" s="95"/>
    </row>
    <row r="144" spans="1:9" x14ac:dyDescent="0.25">
      <c r="A144" s="36"/>
      <c r="B144" s="34"/>
      <c r="C144" s="55"/>
      <c r="D144" s="55"/>
      <c r="E144" s="61"/>
      <c r="F144" s="57"/>
      <c r="G144" s="37"/>
      <c r="H144" s="58"/>
      <c r="I144" s="95"/>
    </row>
    <row r="145" spans="1:9" x14ac:dyDescent="0.25">
      <c r="A145" s="36"/>
      <c r="B145" s="34"/>
      <c r="C145" s="55"/>
      <c r="D145" s="61"/>
      <c r="E145" s="61"/>
      <c r="F145" s="57"/>
      <c r="G145" s="37"/>
      <c r="H145" s="58"/>
      <c r="I145" s="95"/>
    </row>
    <row r="146" spans="1:9" x14ac:dyDescent="0.25">
      <c r="A146" s="36"/>
      <c r="B146" s="34" t="s">
        <v>7</v>
      </c>
      <c r="C146" s="34" t="s">
        <v>121</v>
      </c>
      <c r="D146" s="55"/>
      <c r="E146" s="61"/>
      <c r="F146" s="36"/>
      <c r="G146" s="64" t="s">
        <v>35</v>
      </c>
      <c r="H146" s="58"/>
      <c r="I146" s="123"/>
    </row>
    <row r="147" spans="1:9" x14ac:dyDescent="0.25">
      <c r="A147" s="36"/>
      <c r="B147" s="124"/>
      <c r="C147" s="61"/>
      <c r="D147" s="61"/>
      <c r="E147" s="61"/>
      <c r="F147" s="36"/>
      <c r="G147" s="37"/>
      <c r="H147" s="58"/>
      <c r="I147" s="95"/>
    </row>
    <row r="148" spans="1:9" x14ac:dyDescent="0.25">
      <c r="A148" s="36"/>
      <c r="B148" s="34"/>
      <c r="C148" s="61"/>
      <c r="D148" s="61"/>
      <c r="E148" s="61"/>
      <c r="F148" s="36"/>
      <c r="G148" s="37"/>
      <c r="H148" s="58"/>
      <c r="I148" s="95"/>
    </row>
    <row r="149" spans="1:9" x14ac:dyDescent="0.25">
      <c r="A149" s="36"/>
      <c r="B149" s="125">
        <v>1</v>
      </c>
      <c r="C149" s="61" t="str">
        <f>B8</f>
        <v>ELEMENT NO. 1 : SITE PREPARATION</v>
      </c>
      <c r="D149" s="61"/>
      <c r="E149" s="61"/>
      <c r="F149" s="36"/>
      <c r="G149" s="126" t="s">
        <v>122</v>
      </c>
      <c r="H149" s="58"/>
      <c r="I149" s="95">
        <f>I17</f>
        <v>0</v>
      </c>
    </row>
    <row r="150" spans="1:9" x14ac:dyDescent="0.25">
      <c r="A150" s="36"/>
      <c r="B150" s="124"/>
      <c r="C150" s="61"/>
      <c r="D150" s="61"/>
      <c r="E150" s="61"/>
      <c r="F150" s="36"/>
      <c r="G150" s="37"/>
      <c r="H150" s="58"/>
      <c r="I150" s="95"/>
    </row>
    <row r="151" spans="1:9" x14ac:dyDescent="0.25">
      <c r="A151" s="36"/>
      <c r="B151" s="125">
        <v>2</v>
      </c>
      <c r="C151" s="61" t="str">
        <f>B19</f>
        <v>ELEMENT NO. 2 : SUBSTRUCTURES (PROVISIONAL)</v>
      </c>
      <c r="D151" s="61"/>
      <c r="E151" s="61"/>
      <c r="F151" s="36"/>
      <c r="G151" s="126" t="s">
        <v>123</v>
      </c>
      <c r="H151" s="58"/>
      <c r="I151" s="95">
        <f>I70</f>
        <v>0</v>
      </c>
    </row>
    <row r="152" spans="1:9" x14ac:dyDescent="0.25">
      <c r="A152" s="36"/>
      <c r="B152" s="125"/>
      <c r="C152" s="61"/>
      <c r="D152" s="61"/>
      <c r="E152" s="61"/>
      <c r="F152" s="36"/>
      <c r="G152" s="37"/>
      <c r="H152" s="58"/>
      <c r="I152" s="95"/>
    </row>
    <row r="153" spans="1:9" x14ac:dyDescent="0.25">
      <c r="A153" s="36"/>
      <c r="B153" s="125">
        <v>6</v>
      </c>
      <c r="C153" s="61" t="str">
        <f>B72</f>
        <v>ELEMENT NO. 3 : STEEL FRAME</v>
      </c>
      <c r="D153" s="61"/>
      <c r="E153" s="61"/>
      <c r="F153" s="36"/>
      <c r="G153" s="126" t="s">
        <v>124</v>
      </c>
      <c r="H153" s="58"/>
      <c r="I153" s="95">
        <f>I141</f>
        <v>0</v>
      </c>
    </row>
    <row r="154" spans="1:9" x14ac:dyDescent="0.25">
      <c r="A154" s="36"/>
      <c r="B154" s="125"/>
      <c r="C154" s="61"/>
      <c r="D154" s="61"/>
      <c r="E154" s="61"/>
      <c r="F154" s="36"/>
      <c r="G154" s="126"/>
      <c r="H154" s="58"/>
      <c r="I154" s="95"/>
    </row>
    <row r="155" spans="1:9" x14ac:dyDescent="0.25">
      <c r="A155" s="36"/>
      <c r="B155" s="125">
        <v>8</v>
      </c>
      <c r="C155" s="61" t="str">
        <f>B98</f>
        <v>ELEMENT NO. 4 : CONCRETE WORKS</v>
      </c>
      <c r="D155" s="61"/>
      <c r="E155" s="61"/>
      <c r="F155" s="36"/>
      <c r="G155" s="126" t="s">
        <v>125</v>
      </c>
      <c r="H155" s="58"/>
      <c r="I155" s="95">
        <f>I120</f>
        <v>0</v>
      </c>
    </row>
    <row r="156" spans="1:9" x14ac:dyDescent="0.25">
      <c r="A156" s="36"/>
      <c r="B156" s="125"/>
      <c r="C156" s="61"/>
      <c r="D156" s="61"/>
      <c r="E156" s="61"/>
      <c r="F156" s="36"/>
      <c r="G156" s="126"/>
      <c r="H156" s="58"/>
      <c r="I156" s="95"/>
    </row>
    <row r="157" spans="1:9" x14ac:dyDescent="0.25">
      <c r="A157" s="36"/>
      <c r="B157" s="125">
        <v>9</v>
      </c>
      <c r="C157" s="61" t="str">
        <f>B123</f>
        <v>ELEMENT NO. 5 : FINISHES</v>
      </c>
      <c r="D157" s="61"/>
      <c r="E157" s="61"/>
      <c r="F157" s="36"/>
      <c r="G157" s="126" t="s">
        <v>126</v>
      </c>
      <c r="H157" s="58"/>
      <c r="I157" s="95">
        <f>I141</f>
        <v>0</v>
      </c>
    </row>
    <row r="158" spans="1:9" x14ac:dyDescent="0.25">
      <c r="A158" s="36"/>
      <c r="B158" s="125"/>
      <c r="C158" s="61"/>
      <c r="D158" s="61"/>
      <c r="E158" s="61"/>
      <c r="F158" s="36"/>
      <c r="G158" s="126"/>
      <c r="H158" s="58"/>
      <c r="I158" s="95"/>
    </row>
    <row r="159" spans="1:9" x14ac:dyDescent="0.25">
      <c r="A159" s="36"/>
      <c r="B159" s="125"/>
      <c r="C159" s="61"/>
      <c r="D159" s="61"/>
      <c r="E159" s="61"/>
      <c r="F159" s="36"/>
      <c r="G159" s="126"/>
      <c r="H159" s="58"/>
      <c r="I159" s="95"/>
    </row>
    <row r="160" spans="1:9" x14ac:dyDescent="0.25">
      <c r="A160" s="36"/>
      <c r="B160" s="44"/>
      <c r="C160" s="61"/>
      <c r="D160" s="61"/>
      <c r="E160" s="61"/>
      <c r="F160" s="36"/>
      <c r="G160" s="126"/>
      <c r="H160" s="58"/>
      <c r="I160" s="95"/>
    </row>
    <row r="161" spans="1:9" x14ac:dyDescent="0.25">
      <c r="A161" s="36"/>
      <c r="B161" s="105" t="s">
        <v>127</v>
      </c>
      <c r="C161" s="61"/>
      <c r="D161" s="61"/>
      <c r="E161" s="61"/>
      <c r="F161" s="36"/>
      <c r="G161" s="126"/>
      <c r="H161" s="58"/>
      <c r="I161" s="106">
        <f>SUM(I149:I160)</f>
        <v>0</v>
      </c>
    </row>
    <row r="162" spans="1:9" x14ac:dyDescent="0.25">
      <c r="A162" s="36"/>
      <c r="B162" s="44"/>
      <c r="C162" s="61"/>
      <c r="D162" s="61"/>
      <c r="E162" s="61"/>
      <c r="F162" s="36"/>
      <c r="G162" s="126"/>
      <c r="H162" s="58"/>
      <c r="I162" s="95"/>
    </row>
    <row r="163" spans="1:9" x14ac:dyDescent="0.25">
      <c r="A163" s="36"/>
      <c r="B163" s="44"/>
      <c r="C163" s="61"/>
      <c r="D163" s="61"/>
      <c r="E163" s="44"/>
      <c r="F163" s="36"/>
      <c r="G163" s="126"/>
      <c r="H163" s="58"/>
      <c r="I163" s="95"/>
    </row>
    <row r="164" spans="1:9" x14ac:dyDescent="0.25">
      <c r="A164" s="36"/>
      <c r="B164" s="44"/>
      <c r="C164" s="61"/>
      <c r="D164" s="61"/>
      <c r="E164" s="44"/>
      <c r="F164" s="36"/>
      <c r="G164" s="126"/>
      <c r="H164" s="58"/>
      <c r="I164" s="95"/>
    </row>
    <row r="165" spans="1:9" x14ac:dyDescent="0.25">
      <c r="A165" s="36"/>
      <c r="B165" s="44" t="s">
        <v>128</v>
      </c>
      <c r="C165" s="61"/>
      <c r="D165" s="61"/>
      <c r="E165" s="44"/>
      <c r="F165" s="36"/>
      <c r="G165" s="126"/>
      <c r="H165" s="58"/>
      <c r="I165" s="106">
        <f>I161*3</f>
        <v>0</v>
      </c>
    </row>
    <row r="166" spans="1:9" x14ac:dyDescent="0.25">
      <c r="A166" s="36"/>
      <c r="B166" s="44"/>
      <c r="C166" s="61"/>
      <c r="D166" s="61"/>
      <c r="E166" s="44"/>
      <c r="F166" s="36"/>
      <c r="G166" s="126"/>
      <c r="H166" s="58"/>
      <c r="I166" s="95"/>
    </row>
    <row r="167" spans="1:9" x14ac:dyDescent="0.25">
      <c r="A167" s="36"/>
      <c r="B167" s="105"/>
      <c r="C167" s="61"/>
      <c r="D167" s="61"/>
      <c r="E167" s="61"/>
      <c r="F167" s="36"/>
      <c r="G167" s="126"/>
      <c r="H167" s="58"/>
      <c r="I167" s="106"/>
    </row>
    <row r="168" spans="1:9" x14ac:dyDescent="0.25">
      <c r="A168" s="36"/>
      <c r="B168" s="44"/>
      <c r="C168" s="61"/>
      <c r="D168" s="61"/>
      <c r="E168" s="61"/>
      <c r="F168" s="36"/>
      <c r="G168" s="126"/>
      <c r="H168" s="58"/>
      <c r="I168" s="95"/>
    </row>
    <row r="169" spans="1:9" x14ac:dyDescent="0.25">
      <c r="A169" s="36"/>
      <c r="B169" s="127"/>
      <c r="C169" s="61"/>
      <c r="D169" s="128"/>
      <c r="E169" s="61"/>
      <c r="F169" s="36"/>
      <c r="G169" s="129"/>
      <c r="H169" s="58"/>
      <c r="I169" s="95"/>
    </row>
    <row r="170" spans="1:9" x14ac:dyDescent="0.25">
      <c r="A170" s="39"/>
      <c r="B170" s="344"/>
      <c r="C170" s="345"/>
      <c r="D170" s="345"/>
      <c r="E170" s="346"/>
      <c r="F170" s="130"/>
      <c r="G170" s="42"/>
      <c r="H170" s="131"/>
      <c r="I170" s="132"/>
    </row>
    <row r="171" spans="1:9" ht="16.5" thickBot="1" x14ac:dyDescent="0.3">
      <c r="A171" s="36"/>
      <c r="B171" s="34" t="s">
        <v>129</v>
      </c>
      <c r="C171" s="61"/>
      <c r="D171" s="109"/>
      <c r="E171" s="61"/>
      <c r="F171" s="130"/>
      <c r="G171" s="37"/>
      <c r="H171" s="118"/>
      <c r="I171" s="133">
        <f>I165</f>
        <v>0</v>
      </c>
    </row>
    <row r="172" spans="1:9" ht="16.5" thickTop="1" x14ac:dyDescent="0.25">
      <c r="A172" s="36"/>
      <c r="B172" s="105"/>
      <c r="C172" s="109"/>
      <c r="D172" s="109"/>
      <c r="E172" s="109"/>
      <c r="F172" s="57"/>
      <c r="G172" s="37"/>
      <c r="H172" s="118"/>
      <c r="I172" s="106"/>
    </row>
    <row r="173" spans="1:9" x14ac:dyDescent="0.25">
      <c r="A173" s="112"/>
      <c r="B173" s="113"/>
      <c r="C173" s="114"/>
      <c r="D173" s="114"/>
      <c r="E173" s="114"/>
      <c r="F173" s="134"/>
      <c r="G173" s="115"/>
      <c r="H173" s="135"/>
      <c r="I173" s="117"/>
    </row>
    <row r="174" spans="1:9" x14ac:dyDescent="0.25">
      <c r="A174" s="125"/>
      <c r="B174" s="44"/>
      <c r="C174" s="61"/>
      <c r="D174" s="61"/>
      <c r="E174" s="61"/>
      <c r="F174" s="136"/>
      <c r="G174" s="93"/>
      <c r="H174" s="94"/>
      <c r="I174" s="137"/>
    </row>
    <row r="175" spans="1:9" x14ac:dyDescent="0.25">
      <c r="A175" s="125"/>
      <c r="B175" s="44"/>
      <c r="C175" s="61"/>
      <c r="D175" s="61"/>
      <c r="E175" s="61"/>
      <c r="F175" s="136"/>
      <c r="G175" s="93"/>
      <c r="H175" s="94"/>
      <c r="I175" s="137"/>
    </row>
    <row r="176" spans="1:9" x14ac:dyDescent="0.25">
      <c r="A176" s="125"/>
      <c r="B176" s="138"/>
      <c r="C176" s="61"/>
      <c r="D176" s="61"/>
      <c r="E176" s="61"/>
      <c r="F176" s="139"/>
      <c r="G176" s="93"/>
      <c r="H176" s="94"/>
      <c r="I176" s="137"/>
    </row>
    <row r="177" spans="1:9" x14ac:dyDescent="0.25">
      <c r="A177" s="125"/>
      <c r="B177" s="138"/>
      <c r="C177" s="61"/>
      <c r="D177" s="61"/>
      <c r="E177" s="61"/>
      <c r="F177" s="139"/>
      <c r="G177" s="93"/>
      <c r="H177" s="94"/>
      <c r="I177" s="137"/>
    </row>
    <row r="178" spans="1:9" x14ac:dyDescent="0.25">
      <c r="A178" s="125"/>
      <c r="B178" s="138"/>
      <c r="C178" s="61"/>
      <c r="D178" s="61"/>
      <c r="E178" s="61"/>
      <c r="F178" s="139"/>
      <c r="G178" s="93"/>
      <c r="H178" s="94"/>
      <c r="I178" s="137"/>
    </row>
    <row r="179" spans="1:9" x14ac:dyDescent="0.25">
      <c r="A179" s="125"/>
      <c r="B179" s="138"/>
      <c r="C179" s="61"/>
      <c r="D179" s="61"/>
      <c r="E179" s="61"/>
      <c r="F179" s="139"/>
      <c r="G179" s="93"/>
      <c r="H179" s="94"/>
      <c r="I179" s="137"/>
    </row>
  </sheetData>
  <mergeCells count="2">
    <mergeCell ref="B5:E5"/>
    <mergeCell ref="B170:E170"/>
  </mergeCells>
  <pageMargins left="0.7" right="0.7" top="0.75" bottom="0.75" header="0.3" footer="0.3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9"/>
  <sheetViews>
    <sheetView view="pageBreakPreview" topLeftCell="A17" zoomScale="115" zoomScaleNormal="100" zoomScaleSheetLayoutView="115" workbookViewId="0">
      <selection activeCell="L11" sqref="L11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7.42578125" style="1" customWidth="1"/>
    <col min="6" max="7" width="10.85546875" style="31" customWidth="1"/>
    <col min="8" max="8" width="14" style="47" customWidth="1"/>
    <col min="9" max="9" width="17.85546875" style="47" customWidth="1"/>
    <col min="10" max="16384" width="8.85546875" style="1"/>
  </cols>
  <sheetData>
    <row r="1" spans="1:9" ht="15.75" x14ac:dyDescent="0.25">
      <c r="B1" s="34" t="s">
        <v>158</v>
      </c>
    </row>
    <row r="2" spans="1:9" ht="15.75" x14ac:dyDescent="0.25">
      <c r="A2" s="48"/>
      <c r="B2" s="35" t="s">
        <v>252</v>
      </c>
      <c r="E2" s="49"/>
      <c r="F2" s="50"/>
      <c r="G2" s="50"/>
      <c r="H2" s="51"/>
      <c r="I2" s="51"/>
    </row>
    <row r="3" spans="1:9" x14ac:dyDescent="0.25">
      <c r="A3" s="52" t="s">
        <v>19</v>
      </c>
      <c r="B3" s="353" t="s">
        <v>20</v>
      </c>
      <c r="C3" s="354"/>
      <c r="D3" s="354"/>
      <c r="E3" s="355"/>
      <c r="F3" s="52" t="s">
        <v>15</v>
      </c>
      <c r="G3" s="53" t="s">
        <v>31</v>
      </c>
      <c r="H3" s="54" t="s">
        <v>32</v>
      </c>
      <c r="I3" s="54" t="s">
        <v>33</v>
      </c>
    </row>
    <row r="4" spans="1:9" ht="15.75" x14ac:dyDescent="0.25">
      <c r="A4" s="48"/>
      <c r="B4" s="356" t="s">
        <v>130</v>
      </c>
      <c r="C4" s="357"/>
      <c r="D4" s="357"/>
      <c r="E4" s="358"/>
      <c r="F4" s="50"/>
      <c r="G4" s="50"/>
      <c r="H4" s="51"/>
      <c r="I4" s="51"/>
    </row>
    <row r="5" spans="1:9" ht="15.75" x14ac:dyDescent="0.25">
      <c r="A5" s="36"/>
      <c r="B5" s="35"/>
      <c r="C5" s="55"/>
      <c r="D5" s="55"/>
      <c r="E5" s="56"/>
      <c r="F5" s="57"/>
      <c r="G5" s="37"/>
      <c r="H5" s="58"/>
      <c r="I5" s="59"/>
    </row>
    <row r="6" spans="1:9" ht="15.75" x14ac:dyDescent="0.25">
      <c r="A6" s="36">
        <v>1</v>
      </c>
      <c r="B6" s="60" t="s">
        <v>159</v>
      </c>
      <c r="C6" s="55"/>
      <c r="D6" s="61"/>
      <c r="E6" s="56"/>
      <c r="F6" s="36" t="s">
        <v>11</v>
      </c>
      <c r="G6" s="36">
        <v>60</v>
      </c>
      <c r="H6" s="62"/>
      <c r="I6" s="62">
        <f t="shared" ref="I6" si="0">G6*H6</f>
        <v>0</v>
      </c>
    </row>
    <row r="7" spans="1:9" ht="15.75" x14ac:dyDescent="0.25">
      <c r="A7" s="36"/>
      <c r="B7" s="63"/>
      <c r="C7" s="55"/>
      <c r="D7" s="55"/>
      <c r="E7" s="56"/>
      <c r="F7" s="36"/>
      <c r="G7" s="64"/>
      <c r="H7" s="58"/>
      <c r="I7" s="65"/>
    </row>
    <row r="8" spans="1:9" s="67" customFormat="1" ht="23.25" x14ac:dyDescent="0.3">
      <c r="A8" s="36">
        <v>2</v>
      </c>
      <c r="B8" s="60" t="s">
        <v>146</v>
      </c>
      <c r="C8" s="66"/>
      <c r="D8" s="1"/>
      <c r="E8" s="49"/>
      <c r="F8" s="36" t="s">
        <v>131</v>
      </c>
      <c r="G8" s="36">
        <v>190</v>
      </c>
      <c r="H8" s="62"/>
      <c r="I8" s="62">
        <f t="shared" ref="I8:I24" si="1">G8*H8</f>
        <v>0</v>
      </c>
    </row>
    <row r="9" spans="1:9" s="67" customFormat="1" ht="15.75" x14ac:dyDescent="0.25">
      <c r="A9" s="36"/>
      <c r="B9" s="359"/>
      <c r="C9" s="360"/>
      <c r="D9" s="1"/>
      <c r="E9" s="49"/>
      <c r="F9" s="36"/>
      <c r="G9" s="36"/>
      <c r="H9" s="62"/>
      <c r="I9" s="62"/>
    </row>
    <row r="10" spans="1:9" s="69" customFormat="1" ht="15.75" x14ac:dyDescent="0.25">
      <c r="A10" s="39">
        <v>3</v>
      </c>
      <c r="B10" s="347" t="s">
        <v>132</v>
      </c>
      <c r="C10" s="348"/>
      <c r="D10" s="348"/>
      <c r="E10" s="349"/>
      <c r="F10" s="39" t="s">
        <v>131</v>
      </c>
      <c r="G10" s="39">
        <v>180</v>
      </c>
      <c r="H10" s="68"/>
      <c r="I10" s="68">
        <f t="shared" si="1"/>
        <v>0</v>
      </c>
    </row>
    <row r="11" spans="1:9" s="67" customFormat="1" ht="15.75" x14ac:dyDescent="0.25">
      <c r="A11" s="36"/>
      <c r="B11" s="70"/>
      <c r="C11" s="69"/>
      <c r="D11" s="1"/>
      <c r="E11" s="49"/>
      <c r="F11" s="36"/>
      <c r="G11" s="36"/>
      <c r="H11" s="62"/>
      <c r="I11" s="62"/>
    </row>
    <row r="12" spans="1:9" s="69" customFormat="1" ht="15.75" x14ac:dyDescent="0.25">
      <c r="A12" s="39">
        <v>4</v>
      </c>
      <c r="B12" s="347" t="s">
        <v>133</v>
      </c>
      <c r="C12" s="348"/>
      <c r="D12" s="348"/>
      <c r="E12" s="349"/>
      <c r="F12" s="39" t="s">
        <v>7</v>
      </c>
      <c r="G12" s="39">
        <v>1</v>
      </c>
      <c r="H12" s="68"/>
      <c r="I12" s="68">
        <f t="shared" si="1"/>
        <v>0</v>
      </c>
    </row>
    <row r="13" spans="1:9" s="67" customFormat="1" ht="15.75" x14ac:dyDescent="0.25">
      <c r="A13" s="36"/>
      <c r="B13" s="60"/>
      <c r="C13" s="69"/>
      <c r="D13" s="1"/>
      <c r="E13" s="49"/>
      <c r="F13" s="36"/>
      <c r="G13" s="36"/>
      <c r="H13" s="62"/>
      <c r="I13" s="62"/>
    </row>
    <row r="14" spans="1:9" s="67" customFormat="1" ht="15.75" x14ac:dyDescent="0.25">
      <c r="A14" s="36">
        <v>5</v>
      </c>
      <c r="B14" s="60" t="s">
        <v>134</v>
      </c>
      <c r="C14" s="61"/>
      <c r="D14" s="1"/>
      <c r="E14" s="49"/>
      <c r="F14" s="36" t="s">
        <v>7</v>
      </c>
      <c r="G14" s="36">
        <v>1</v>
      </c>
      <c r="H14" s="62"/>
      <c r="I14" s="62">
        <f t="shared" si="1"/>
        <v>0</v>
      </c>
    </row>
    <row r="15" spans="1:9" s="67" customFormat="1" ht="15.75" x14ac:dyDescent="0.25">
      <c r="A15" s="36"/>
      <c r="B15" s="60"/>
      <c r="C15" s="61"/>
      <c r="D15" s="1"/>
      <c r="E15" s="49"/>
      <c r="F15" s="36"/>
      <c r="G15" s="36"/>
      <c r="H15" s="62"/>
      <c r="I15" s="62"/>
    </row>
    <row r="16" spans="1:9" s="67" customFormat="1" ht="15.75" x14ac:dyDescent="0.25">
      <c r="A16" s="36">
        <v>6</v>
      </c>
      <c r="B16" s="60" t="s">
        <v>135</v>
      </c>
      <c r="C16" s="61"/>
      <c r="D16" s="1"/>
      <c r="E16" s="49"/>
      <c r="F16" s="36" t="s">
        <v>7</v>
      </c>
      <c r="G16" s="36">
        <v>1</v>
      </c>
      <c r="H16" s="62"/>
      <c r="I16" s="62">
        <f t="shared" si="1"/>
        <v>0</v>
      </c>
    </row>
    <row r="17" spans="1:9" s="67" customFormat="1" ht="15.75" x14ac:dyDescent="0.25">
      <c r="A17" s="36"/>
      <c r="B17" s="60"/>
      <c r="C17" s="61"/>
      <c r="D17" s="1"/>
      <c r="E17" s="49"/>
      <c r="F17" s="36"/>
      <c r="G17" s="36"/>
      <c r="H17" s="62"/>
      <c r="I17" s="62"/>
    </row>
    <row r="18" spans="1:9" s="67" customFormat="1" ht="15.75" x14ac:dyDescent="0.25">
      <c r="A18" s="36">
        <v>7</v>
      </c>
      <c r="B18" s="60" t="s">
        <v>136</v>
      </c>
      <c r="C18" s="61"/>
      <c r="D18" s="1"/>
      <c r="E18" s="49"/>
      <c r="F18" s="36" t="s">
        <v>7</v>
      </c>
      <c r="G18" s="36">
        <v>2</v>
      </c>
      <c r="H18" s="62"/>
      <c r="I18" s="62">
        <f t="shared" si="1"/>
        <v>0</v>
      </c>
    </row>
    <row r="19" spans="1:9" s="67" customFormat="1" ht="15.75" x14ac:dyDescent="0.25">
      <c r="A19" s="36"/>
      <c r="B19" s="60"/>
      <c r="C19" s="61"/>
      <c r="D19" s="1"/>
      <c r="E19" s="49"/>
      <c r="F19" s="36"/>
      <c r="G19" s="36"/>
      <c r="H19" s="62"/>
      <c r="I19" s="62"/>
    </row>
    <row r="20" spans="1:9" s="67" customFormat="1" ht="15.75" x14ac:dyDescent="0.25">
      <c r="A20" s="36">
        <v>8</v>
      </c>
      <c r="B20" s="60" t="s">
        <v>137</v>
      </c>
      <c r="C20" s="61"/>
      <c r="D20" s="1"/>
      <c r="E20" s="49"/>
      <c r="F20" s="36" t="s">
        <v>7</v>
      </c>
      <c r="G20" s="36">
        <v>2</v>
      </c>
      <c r="H20" s="62"/>
      <c r="I20" s="62">
        <f t="shared" si="1"/>
        <v>0</v>
      </c>
    </row>
    <row r="21" spans="1:9" s="67" customFormat="1" ht="15.75" x14ac:dyDescent="0.25">
      <c r="A21" s="36"/>
      <c r="B21" s="359"/>
      <c r="C21" s="360"/>
      <c r="D21" s="1"/>
      <c r="E21" s="49"/>
      <c r="F21" s="36"/>
      <c r="G21" s="36"/>
      <c r="H21" s="62"/>
      <c r="I21" s="62"/>
    </row>
    <row r="22" spans="1:9" s="69" customFormat="1" ht="15.75" x14ac:dyDescent="0.25">
      <c r="A22" s="39">
        <v>9</v>
      </c>
      <c r="B22" s="347" t="s">
        <v>138</v>
      </c>
      <c r="C22" s="348"/>
      <c r="D22" s="348"/>
      <c r="E22" s="349"/>
      <c r="F22" s="39" t="s">
        <v>7</v>
      </c>
      <c r="G22" s="39">
        <v>1</v>
      </c>
      <c r="H22" s="68"/>
      <c r="I22" s="68">
        <f t="shared" si="1"/>
        <v>0</v>
      </c>
    </row>
    <row r="23" spans="1:9" s="67" customFormat="1" ht="15.75" x14ac:dyDescent="0.25">
      <c r="A23" s="36"/>
      <c r="B23" s="60"/>
      <c r="C23" s="61"/>
      <c r="D23" s="1"/>
      <c r="E23" s="49"/>
      <c r="F23" s="36"/>
      <c r="G23" s="36"/>
      <c r="H23" s="62"/>
      <c r="I23" s="62"/>
    </row>
    <row r="24" spans="1:9" s="67" customFormat="1" ht="15.75" x14ac:dyDescent="0.25">
      <c r="A24" s="36">
        <v>10</v>
      </c>
      <c r="B24" s="60" t="s">
        <v>139</v>
      </c>
      <c r="C24" s="61"/>
      <c r="D24" s="1"/>
      <c r="E24" s="49"/>
      <c r="F24" s="71" t="s">
        <v>140</v>
      </c>
      <c r="G24" s="36">
        <v>1</v>
      </c>
      <c r="H24" s="62"/>
      <c r="I24" s="72">
        <f t="shared" si="1"/>
        <v>0</v>
      </c>
    </row>
    <row r="25" spans="1:9" x14ac:dyDescent="0.25">
      <c r="A25" s="49"/>
      <c r="E25" s="49"/>
      <c r="F25" s="50"/>
      <c r="G25" s="73"/>
      <c r="H25" s="51"/>
    </row>
    <row r="26" spans="1:9" s="33" customFormat="1" ht="15" customHeight="1" x14ac:dyDescent="0.25">
      <c r="A26" s="39">
        <v>11</v>
      </c>
      <c r="B26" s="350" t="s">
        <v>141</v>
      </c>
      <c r="C26" s="351"/>
      <c r="D26" s="351"/>
      <c r="E26" s="352"/>
      <c r="F26" s="74" t="s">
        <v>140</v>
      </c>
      <c r="G26" s="39">
        <v>1</v>
      </c>
      <c r="H26" s="68"/>
      <c r="I26" s="75">
        <f t="shared" ref="I26" si="2">G26*H26</f>
        <v>0</v>
      </c>
    </row>
    <row r="27" spans="1:9" x14ac:dyDescent="0.25">
      <c r="A27" s="49"/>
      <c r="E27" s="49"/>
      <c r="F27" s="50"/>
      <c r="G27" s="73"/>
      <c r="H27" s="51"/>
    </row>
    <row r="28" spans="1:9" ht="15.75" x14ac:dyDescent="0.25">
      <c r="A28" s="76"/>
      <c r="B28" s="77" t="s">
        <v>142</v>
      </c>
      <c r="C28" s="78"/>
      <c r="D28" s="78"/>
      <c r="E28" s="79"/>
      <c r="F28" s="2"/>
      <c r="G28" s="80"/>
      <c r="H28" s="81"/>
      <c r="I28" s="82">
        <f>SUM(I6:I27)</f>
        <v>0</v>
      </c>
    </row>
    <row r="29" spans="1:9" x14ac:dyDescent="0.25">
      <c r="A29" s="49"/>
      <c r="E29" s="49"/>
      <c r="F29" s="50"/>
      <c r="G29" s="73"/>
      <c r="H29" s="51"/>
    </row>
  </sheetData>
  <mergeCells count="8">
    <mergeCell ref="B22:E22"/>
    <mergeCell ref="B26:E26"/>
    <mergeCell ref="B3:E3"/>
    <mergeCell ref="B4:E4"/>
    <mergeCell ref="B9:C9"/>
    <mergeCell ref="B10:E10"/>
    <mergeCell ref="B12:E12"/>
    <mergeCell ref="B21:C21"/>
  </mergeCells>
  <pageMargins left="0.7" right="0.7" top="0.75" bottom="0.75" header="0.3" footer="0.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E2684-DA99-4F68-9668-E3FFF81A7A02}">
  <dimension ref="A1:S261"/>
  <sheetViews>
    <sheetView view="pageBreakPreview" zoomScale="85" zoomScaleNormal="100" zoomScaleSheetLayoutView="85" workbookViewId="0">
      <selection activeCell="M17" sqref="M17"/>
    </sheetView>
  </sheetViews>
  <sheetFormatPr defaultColWidth="9.140625" defaultRowHeight="15" x14ac:dyDescent="0.25"/>
  <cols>
    <col min="1" max="1" width="9.140625" style="33"/>
    <col min="2" max="2" width="31.7109375" style="250" customWidth="1"/>
    <col min="3" max="3" width="17.7109375" style="250" customWidth="1"/>
    <col min="4" max="4" width="17" style="250" customWidth="1"/>
    <col min="5" max="5" width="17.42578125" style="250" customWidth="1"/>
    <col min="6" max="6" width="9.140625" style="33"/>
    <col min="7" max="7" width="10.85546875" style="33" customWidth="1"/>
    <col min="8" max="8" width="12.7109375" style="326" customWidth="1"/>
    <col min="9" max="9" width="15.28515625" style="326" customWidth="1"/>
    <col min="10" max="260" width="9.140625" style="33"/>
    <col min="261" max="261" width="61.42578125" style="33" customWidth="1"/>
    <col min="262" max="263" width="9.140625" style="33"/>
    <col min="264" max="264" width="12.7109375" style="33" customWidth="1"/>
    <col min="265" max="265" width="22.7109375" style="33" customWidth="1"/>
    <col min="266" max="516" width="9.140625" style="33"/>
    <col min="517" max="517" width="61.42578125" style="33" customWidth="1"/>
    <col min="518" max="519" width="9.140625" style="33"/>
    <col min="520" max="520" width="12.7109375" style="33" customWidth="1"/>
    <col min="521" max="521" width="22.7109375" style="33" customWidth="1"/>
    <col min="522" max="772" width="9.140625" style="33"/>
    <col min="773" max="773" width="61.42578125" style="33" customWidth="1"/>
    <col min="774" max="775" width="9.140625" style="33"/>
    <col min="776" max="776" width="12.7109375" style="33" customWidth="1"/>
    <col min="777" max="777" width="22.7109375" style="33" customWidth="1"/>
    <col min="778" max="1028" width="9.140625" style="33"/>
    <col min="1029" max="1029" width="61.42578125" style="33" customWidth="1"/>
    <col min="1030" max="1031" width="9.140625" style="33"/>
    <col min="1032" max="1032" width="12.7109375" style="33" customWidth="1"/>
    <col min="1033" max="1033" width="22.7109375" style="33" customWidth="1"/>
    <col min="1034" max="1284" width="9.140625" style="33"/>
    <col min="1285" max="1285" width="61.42578125" style="33" customWidth="1"/>
    <col min="1286" max="1287" width="9.140625" style="33"/>
    <col min="1288" max="1288" width="12.7109375" style="33" customWidth="1"/>
    <col min="1289" max="1289" width="22.7109375" style="33" customWidth="1"/>
    <col min="1290" max="1540" width="9.140625" style="33"/>
    <col min="1541" max="1541" width="61.42578125" style="33" customWidth="1"/>
    <col min="1542" max="1543" width="9.140625" style="33"/>
    <col min="1544" max="1544" width="12.7109375" style="33" customWidth="1"/>
    <col min="1545" max="1545" width="22.7109375" style="33" customWidth="1"/>
    <col min="1546" max="1796" width="9.140625" style="33"/>
    <col min="1797" max="1797" width="61.42578125" style="33" customWidth="1"/>
    <col min="1798" max="1799" width="9.140625" style="33"/>
    <col min="1800" max="1800" width="12.7109375" style="33" customWidth="1"/>
    <col min="1801" max="1801" width="22.7109375" style="33" customWidth="1"/>
    <col min="1802" max="2052" width="9.140625" style="33"/>
    <col min="2053" max="2053" width="61.42578125" style="33" customWidth="1"/>
    <col min="2054" max="2055" width="9.140625" style="33"/>
    <col min="2056" max="2056" width="12.7109375" style="33" customWidth="1"/>
    <col min="2057" max="2057" width="22.7109375" style="33" customWidth="1"/>
    <col min="2058" max="2308" width="9.140625" style="33"/>
    <col min="2309" max="2309" width="61.42578125" style="33" customWidth="1"/>
    <col min="2310" max="2311" width="9.140625" style="33"/>
    <col min="2312" max="2312" width="12.7109375" style="33" customWidth="1"/>
    <col min="2313" max="2313" width="22.7109375" style="33" customWidth="1"/>
    <col min="2314" max="2564" width="9.140625" style="33"/>
    <col min="2565" max="2565" width="61.42578125" style="33" customWidth="1"/>
    <col min="2566" max="2567" width="9.140625" style="33"/>
    <col min="2568" max="2568" width="12.7109375" style="33" customWidth="1"/>
    <col min="2569" max="2569" width="22.7109375" style="33" customWidth="1"/>
    <col min="2570" max="2820" width="9.140625" style="33"/>
    <col min="2821" max="2821" width="61.42578125" style="33" customWidth="1"/>
    <col min="2822" max="2823" width="9.140625" style="33"/>
    <col min="2824" max="2824" width="12.7109375" style="33" customWidth="1"/>
    <col min="2825" max="2825" width="22.7109375" style="33" customWidth="1"/>
    <col min="2826" max="3076" width="9.140625" style="33"/>
    <col min="3077" max="3077" width="61.42578125" style="33" customWidth="1"/>
    <col min="3078" max="3079" width="9.140625" style="33"/>
    <col min="3080" max="3080" width="12.7109375" style="33" customWidth="1"/>
    <col min="3081" max="3081" width="22.7109375" style="33" customWidth="1"/>
    <col min="3082" max="3332" width="9.140625" style="33"/>
    <col min="3333" max="3333" width="61.42578125" style="33" customWidth="1"/>
    <col min="3334" max="3335" width="9.140625" style="33"/>
    <col min="3336" max="3336" width="12.7109375" style="33" customWidth="1"/>
    <col min="3337" max="3337" width="22.7109375" style="33" customWidth="1"/>
    <col min="3338" max="3588" width="9.140625" style="33"/>
    <col min="3589" max="3589" width="61.42578125" style="33" customWidth="1"/>
    <col min="3590" max="3591" width="9.140625" style="33"/>
    <col min="3592" max="3592" width="12.7109375" style="33" customWidth="1"/>
    <col min="3593" max="3593" width="22.7109375" style="33" customWidth="1"/>
    <col min="3594" max="3844" width="9.140625" style="33"/>
    <col min="3845" max="3845" width="61.42578125" style="33" customWidth="1"/>
    <col min="3846" max="3847" width="9.140625" style="33"/>
    <col min="3848" max="3848" width="12.7109375" style="33" customWidth="1"/>
    <col min="3849" max="3849" width="22.7109375" style="33" customWidth="1"/>
    <col min="3850" max="4100" width="9.140625" style="33"/>
    <col min="4101" max="4101" width="61.42578125" style="33" customWidth="1"/>
    <col min="4102" max="4103" width="9.140625" style="33"/>
    <col min="4104" max="4104" width="12.7109375" style="33" customWidth="1"/>
    <col min="4105" max="4105" width="22.7109375" style="33" customWidth="1"/>
    <col min="4106" max="4356" width="9.140625" style="33"/>
    <col min="4357" max="4357" width="61.42578125" style="33" customWidth="1"/>
    <col min="4358" max="4359" width="9.140625" style="33"/>
    <col min="4360" max="4360" width="12.7109375" style="33" customWidth="1"/>
    <col min="4361" max="4361" width="22.7109375" style="33" customWidth="1"/>
    <col min="4362" max="4612" width="9.140625" style="33"/>
    <col min="4613" max="4613" width="61.42578125" style="33" customWidth="1"/>
    <col min="4614" max="4615" width="9.140625" style="33"/>
    <col min="4616" max="4616" width="12.7109375" style="33" customWidth="1"/>
    <col min="4617" max="4617" width="22.7109375" style="33" customWidth="1"/>
    <col min="4618" max="4868" width="9.140625" style="33"/>
    <col min="4869" max="4869" width="61.42578125" style="33" customWidth="1"/>
    <col min="4870" max="4871" width="9.140625" style="33"/>
    <col min="4872" max="4872" width="12.7109375" style="33" customWidth="1"/>
    <col min="4873" max="4873" width="22.7109375" style="33" customWidth="1"/>
    <col min="4874" max="5124" width="9.140625" style="33"/>
    <col min="5125" max="5125" width="61.42578125" style="33" customWidth="1"/>
    <col min="5126" max="5127" width="9.140625" style="33"/>
    <col min="5128" max="5128" width="12.7109375" style="33" customWidth="1"/>
    <col min="5129" max="5129" width="22.7109375" style="33" customWidth="1"/>
    <col min="5130" max="5380" width="9.140625" style="33"/>
    <col min="5381" max="5381" width="61.42578125" style="33" customWidth="1"/>
    <col min="5382" max="5383" width="9.140625" style="33"/>
    <col min="5384" max="5384" width="12.7109375" style="33" customWidth="1"/>
    <col min="5385" max="5385" width="22.7109375" style="33" customWidth="1"/>
    <col min="5386" max="5636" width="9.140625" style="33"/>
    <col min="5637" max="5637" width="61.42578125" style="33" customWidth="1"/>
    <col min="5638" max="5639" width="9.140625" style="33"/>
    <col min="5640" max="5640" width="12.7109375" style="33" customWidth="1"/>
    <col min="5641" max="5641" width="22.7109375" style="33" customWidth="1"/>
    <col min="5642" max="5892" width="9.140625" style="33"/>
    <col min="5893" max="5893" width="61.42578125" style="33" customWidth="1"/>
    <col min="5894" max="5895" width="9.140625" style="33"/>
    <col min="5896" max="5896" width="12.7109375" style="33" customWidth="1"/>
    <col min="5897" max="5897" width="22.7109375" style="33" customWidth="1"/>
    <col min="5898" max="6148" width="9.140625" style="33"/>
    <col min="6149" max="6149" width="61.42578125" style="33" customWidth="1"/>
    <col min="6150" max="6151" width="9.140625" style="33"/>
    <col min="6152" max="6152" width="12.7109375" style="33" customWidth="1"/>
    <col min="6153" max="6153" width="22.7109375" style="33" customWidth="1"/>
    <col min="6154" max="6404" width="9.140625" style="33"/>
    <col min="6405" max="6405" width="61.42578125" style="33" customWidth="1"/>
    <col min="6406" max="6407" width="9.140625" style="33"/>
    <col min="6408" max="6408" width="12.7109375" style="33" customWidth="1"/>
    <col min="6409" max="6409" width="22.7109375" style="33" customWidth="1"/>
    <col min="6410" max="6660" width="9.140625" style="33"/>
    <col min="6661" max="6661" width="61.42578125" style="33" customWidth="1"/>
    <col min="6662" max="6663" width="9.140625" style="33"/>
    <col min="6664" max="6664" width="12.7109375" style="33" customWidth="1"/>
    <col min="6665" max="6665" width="22.7109375" style="33" customWidth="1"/>
    <col min="6666" max="6916" width="9.140625" style="33"/>
    <col min="6917" max="6917" width="61.42578125" style="33" customWidth="1"/>
    <col min="6918" max="6919" width="9.140625" style="33"/>
    <col min="6920" max="6920" width="12.7109375" style="33" customWidth="1"/>
    <col min="6921" max="6921" width="22.7109375" style="33" customWidth="1"/>
    <col min="6922" max="7172" width="9.140625" style="33"/>
    <col min="7173" max="7173" width="61.42578125" style="33" customWidth="1"/>
    <col min="7174" max="7175" width="9.140625" style="33"/>
    <col min="7176" max="7176" width="12.7109375" style="33" customWidth="1"/>
    <col min="7177" max="7177" width="22.7109375" style="33" customWidth="1"/>
    <col min="7178" max="7428" width="9.140625" style="33"/>
    <col min="7429" max="7429" width="61.42578125" style="33" customWidth="1"/>
    <col min="7430" max="7431" width="9.140625" style="33"/>
    <col min="7432" max="7432" width="12.7109375" style="33" customWidth="1"/>
    <col min="7433" max="7433" width="22.7109375" style="33" customWidth="1"/>
    <col min="7434" max="7684" width="9.140625" style="33"/>
    <col min="7685" max="7685" width="61.42578125" style="33" customWidth="1"/>
    <col min="7686" max="7687" width="9.140625" style="33"/>
    <col min="7688" max="7688" width="12.7109375" style="33" customWidth="1"/>
    <col min="7689" max="7689" width="22.7109375" style="33" customWidth="1"/>
    <col min="7690" max="7940" width="9.140625" style="33"/>
    <col min="7941" max="7941" width="61.42578125" style="33" customWidth="1"/>
    <col min="7942" max="7943" width="9.140625" style="33"/>
    <col min="7944" max="7944" width="12.7109375" style="33" customWidth="1"/>
    <col min="7945" max="7945" width="22.7109375" style="33" customWidth="1"/>
    <col min="7946" max="8196" width="9.140625" style="33"/>
    <col min="8197" max="8197" width="61.42578125" style="33" customWidth="1"/>
    <col min="8198" max="8199" width="9.140625" style="33"/>
    <col min="8200" max="8200" width="12.7109375" style="33" customWidth="1"/>
    <col min="8201" max="8201" width="22.7109375" style="33" customWidth="1"/>
    <col min="8202" max="8452" width="9.140625" style="33"/>
    <col min="8453" max="8453" width="61.42578125" style="33" customWidth="1"/>
    <col min="8454" max="8455" width="9.140625" style="33"/>
    <col min="8456" max="8456" width="12.7109375" style="33" customWidth="1"/>
    <col min="8457" max="8457" width="22.7109375" style="33" customWidth="1"/>
    <col min="8458" max="8708" width="9.140625" style="33"/>
    <col min="8709" max="8709" width="61.42578125" style="33" customWidth="1"/>
    <col min="8710" max="8711" width="9.140625" style="33"/>
    <col min="8712" max="8712" width="12.7109375" style="33" customWidth="1"/>
    <col min="8713" max="8713" width="22.7109375" style="33" customWidth="1"/>
    <col min="8714" max="8964" width="9.140625" style="33"/>
    <col min="8965" max="8965" width="61.42578125" style="33" customWidth="1"/>
    <col min="8966" max="8967" width="9.140625" style="33"/>
    <col min="8968" max="8968" width="12.7109375" style="33" customWidth="1"/>
    <col min="8969" max="8969" width="22.7109375" style="33" customWidth="1"/>
    <col min="8970" max="9220" width="9.140625" style="33"/>
    <col min="9221" max="9221" width="61.42578125" style="33" customWidth="1"/>
    <col min="9222" max="9223" width="9.140625" style="33"/>
    <col min="9224" max="9224" width="12.7109375" style="33" customWidth="1"/>
    <col min="9225" max="9225" width="22.7109375" style="33" customWidth="1"/>
    <col min="9226" max="9476" width="9.140625" style="33"/>
    <col min="9477" max="9477" width="61.42578125" style="33" customWidth="1"/>
    <col min="9478" max="9479" width="9.140625" style="33"/>
    <col min="9480" max="9480" width="12.7109375" style="33" customWidth="1"/>
    <col min="9481" max="9481" width="22.7109375" style="33" customWidth="1"/>
    <col min="9482" max="9732" width="9.140625" style="33"/>
    <col min="9733" max="9733" width="61.42578125" style="33" customWidth="1"/>
    <col min="9734" max="9735" width="9.140625" style="33"/>
    <col min="9736" max="9736" width="12.7109375" style="33" customWidth="1"/>
    <col min="9737" max="9737" width="22.7109375" style="33" customWidth="1"/>
    <col min="9738" max="9988" width="9.140625" style="33"/>
    <col min="9989" max="9989" width="61.42578125" style="33" customWidth="1"/>
    <col min="9990" max="9991" width="9.140625" style="33"/>
    <col min="9992" max="9992" width="12.7109375" style="33" customWidth="1"/>
    <col min="9993" max="9993" width="22.7109375" style="33" customWidth="1"/>
    <col min="9994" max="10244" width="9.140625" style="33"/>
    <col min="10245" max="10245" width="61.42578125" style="33" customWidth="1"/>
    <col min="10246" max="10247" width="9.140625" style="33"/>
    <col min="10248" max="10248" width="12.7109375" style="33" customWidth="1"/>
    <col min="10249" max="10249" width="22.7109375" style="33" customWidth="1"/>
    <col min="10250" max="10500" width="9.140625" style="33"/>
    <col min="10501" max="10501" width="61.42578125" style="33" customWidth="1"/>
    <col min="10502" max="10503" width="9.140625" style="33"/>
    <col min="10504" max="10504" width="12.7109375" style="33" customWidth="1"/>
    <col min="10505" max="10505" width="22.7109375" style="33" customWidth="1"/>
    <col min="10506" max="10756" width="9.140625" style="33"/>
    <col min="10757" max="10757" width="61.42578125" style="33" customWidth="1"/>
    <col min="10758" max="10759" width="9.140625" style="33"/>
    <col min="10760" max="10760" width="12.7109375" style="33" customWidth="1"/>
    <col min="10761" max="10761" width="22.7109375" style="33" customWidth="1"/>
    <col min="10762" max="11012" width="9.140625" style="33"/>
    <col min="11013" max="11013" width="61.42578125" style="33" customWidth="1"/>
    <col min="11014" max="11015" width="9.140625" style="33"/>
    <col min="11016" max="11016" width="12.7109375" style="33" customWidth="1"/>
    <col min="11017" max="11017" width="22.7109375" style="33" customWidth="1"/>
    <col min="11018" max="11268" width="9.140625" style="33"/>
    <col min="11269" max="11269" width="61.42578125" style="33" customWidth="1"/>
    <col min="11270" max="11271" width="9.140625" style="33"/>
    <col min="11272" max="11272" width="12.7109375" style="33" customWidth="1"/>
    <col min="11273" max="11273" width="22.7109375" style="33" customWidth="1"/>
    <col min="11274" max="11524" width="9.140625" style="33"/>
    <col min="11525" max="11525" width="61.42578125" style="33" customWidth="1"/>
    <col min="11526" max="11527" width="9.140625" style="33"/>
    <col min="11528" max="11528" width="12.7109375" style="33" customWidth="1"/>
    <col min="11529" max="11529" width="22.7109375" style="33" customWidth="1"/>
    <col min="11530" max="11780" width="9.140625" style="33"/>
    <col min="11781" max="11781" width="61.42578125" style="33" customWidth="1"/>
    <col min="11782" max="11783" width="9.140625" style="33"/>
    <col min="11784" max="11784" width="12.7109375" style="33" customWidth="1"/>
    <col min="11785" max="11785" width="22.7109375" style="33" customWidth="1"/>
    <col min="11786" max="12036" width="9.140625" style="33"/>
    <col min="12037" max="12037" width="61.42578125" style="33" customWidth="1"/>
    <col min="12038" max="12039" width="9.140625" style="33"/>
    <col min="12040" max="12040" width="12.7109375" style="33" customWidth="1"/>
    <col min="12041" max="12041" width="22.7109375" style="33" customWidth="1"/>
    <col min="12042" max="12292" width="9.140625" style="33"/>
    <col min="12293" max="12293" width="61.42578125" style="33" customWidth="1"/>
    <col min="12294" max="12295" width="9.140625" style="33"/>
    <col min="12296" max="12296" width="12.7109375" style="33" customWidth="1"/>
    <col min="12297" max="12297" width="22.7109375" style="33" customWidth="1"/>
    <col min="12298" max="12548" width="9.140625" style="33"/>
    <col min="12549" max="12549" width="61.42578125" style="33" customWidth="1"/>
    <col min="12550" max="12551" width="9.140625" style="33"/>
    <col min="12552" max="12552" width="12.7109375" style="33" customWidth="1"/>
    <col min="12553" max="12553" width="22.7109375" style="33" customWidth="1"/>
    <col min="12554" max="12804" width="9.140625" style="33"/>
    <col min="12805" max="12805" width="61.42578125" style="33" customWidth="1"/>
    <col min="12806" max="12807" width="9.140625" style="33"/>
    <col min="12808" max="12808" width="12.7109375" style="33" customWidth="1"/>
    <col min="12809" max="12809" width="22.7109375" style="33" customWidth="1"/>
    <col min="12810" max="13060" width="9.140625" style="33"/>
    <col min="13061" max="13061" width="61.42578125" style="33" customWidth="1"/>
    <col min="13062" max="13063" width="9.140625" style="33"/>
    <col min="13064" max="13064" width="12.7109375" style="33" customWidth="1"/>
    <col min="13065" max="13065" width="22.7109375" style="33" customWidth="1"/>
    <col min="13066" max="13316" width="9.140625" style="33"/>
    <col min="13317" max="13317" width="61.42578125" style="33" customWidth="1"/>
    <col min="13318" max="13319" width="9.140625" style="33"/>
    <col min="13320" max="13320" width="12.7109375" style="33" customWidth="1"/>
    <col min="13321" max="13321" width="22.7109375" style="33" customWidth="1"/>
    <col min="13322" max="13572" width="9.140625" style="33"/>
    <col min="13573" max="13573" width="61.42578125" style="33" customWidth="1"/>
    <col min="13574" max="13575" width="9.140625" style="33"/>
    <col min="13576" max="13576" width="12.7109375" style="33" customWidth="1"/>
    <col min="13577" max="13577" width="22.7109375" style="33" customWidth="1"/>
    <col min="13578" max="13828" width="9.140625" style="33"/>
    <col min="13829" max="13829" width="61.42578125" style="33" customWidth="1"/>
    <col min="13830" max="13831" width="9.140625" style="33"/>
    <col min="13832" max="13832" width="12.7109375" style="33" customWidth="1"/>
    <col min="13833" max="13833" width="22.7109375" style="33" customWidth="1"/>
    <col min="13834" max="14084" width="9.140625" style="33"/>
    <col min="14085" max="14085" width="61.42578125" style="33" customWidth="1"/>
    <col min="14086" max="14087" width="9.140625" style="33"/>
    <col min="14088" max="14088" width="12.7109375" style="33" customWidth="1"/>
    <col min="14089" max="14089" width="22.7109375" style="33" customWidth="1"/>
    <col min="14090" max="14340" width="9.140625" style="33"/>
    <col min="14341" max="14341" width="61.42578125" style="33" customWidth="1"/>
    <col min="14342" max="14343" width="9.140625" style="33"/>
    <col min="14344" max="14344" width="12.7109375" style="33" customWidth="1"/>
    <col min="14345" max="14345" width="22.7109375" style="33" customWidth="1"/>
    <col min="14346" max="14596" width="9.140625" style="33"/>
    <col min="14597" max="14597" width="61.42578125" style="33" customWidth="1"/>
    <col min="14598" max="14599" width="9.140625" style="33"/>
    <col min="14600" max="14600" width="12.7109375" style="33" customWidth="1"/>
    <col min="14601" max="14601" width="22.7109375" style="33" customWidth="1"/>
    <col min="14602" max="14852" width="9.140625" style="33"/>
    <col min="14853" max="14853" width="61.42578125" style="33" customWidth="1"/>
    <col min="14854" max="14855" width="9.140625" style="33"/>
    <col min="14856" max="14856" width="12.7109375" style="33" customWidth="1"/>
    <col min="14857" max="14857" width="22.7109375" style="33" customWidth="1"/>
    <col min="14858" max="15108" width="9.140625" style="33"/>
    <col min="15109" max="15109" width="61.42578125" style="33" customWidth="1"/>
    <col min="15110" max="15111" width="9.140625" style="33"/>
    <col min="15112" max="15112" width="12.7109375" style="33" customWidth="1"/>
    <col min="15113" max="15113" width="22.7109375" style="33" customWidth="1"/>
    <col min="15114" max="15364" width="9.140625" style="33"/>
    <col min="15365" max="15365" width="61.42578125" style="33" customWidth="1"/>
    <col min="15366" max="15367" width="9.140625" style="33"/>
    <col min="15368" max="15368" width="12.7109375" style="33" customWidth="1"/>
    <col min="15369" max="15369" width="22.7109375" style="33" customWidth="1"/>
    <col min="15370" max="15620" width="9.140625" style="33"/>
    <col min="15621" max="15621" width="61.42578125" style="33" customWidth="1"/>
    <col min="15622" max="15623" width="9.140625" style="33"/>
    <col min="15624" max="15624" width="12.7109375" style="33" customWidth="1"/>
    <col min="15625" max="15625" width="22.7109375" style="33" customWidth="1"/>
    <col min="15626" max="15876" width="9.140625" style="33"/>
    <col min="15877" max="15877" width="61.42578125" style="33" customWidth="1"/>
    <col min="15878" max="15879" width="9.140625" style="33"/>
    <col min="15880" max="15880" width="12.7109375" style="33" customWidth="1"/>
    <col min="15881" max="15881" width="22.7109375" style="33" customWidth="1"/>
    <col min="15882" max="16132" width="9.140625" style="33"/>
    <col min="16133" max="16133" width="61.42578125" style="33" customWidth="1"/>
    <col min="16134" max="16135" width="9.140625" style="33"/>
    <col min="16136" max="16136" width="12.7109375" style="33" customWidth="1"/>
    <col min="16137" max="16137" width="22.7109375" style="33" customWidth="1"/>
    <col min="16138" max="16384" width="9.140625" style="33"/>
  </cols>
  <sheetData>
    <row r="1" spans="1:19" ht="32.25" customHeight="1" x14ac:dyDescent="0.25">
      <c r="A1" s="224" t="s">
        <v>19</v>
      </c>
      <c r="B1" s="225" t="s">
        <v>20</v>
      </c>
      <c r="C1" s="226"/>
      <c r="D1" s="226"/>
      <c r="E1" s="227"/>
      <c r="F1" s="224" t="s">
        <v>15</v>
      </c>
      <c r="G1" s="228" t="s">
        <v>31</v>
      </c>
      <c r="H1" s="229" t="s">
        <v>32</v>
      </c>
      <c r="I1" s="229" t="s">
        <v>33</v>
      </c>
      <c r="M1" s="230"/>
      <c r="N1" s="231"/>
      <c r="O1" s="231"/>
      <c r="P1" s="231"/>
      <c r="Q1" s="231"/>
      <c r="R1" s="231"/>
      <c r="S1" s="231"/>
    </row>
    <row r="2" spans="1:19" ht="15.75" x14ac:dyDescent="0.25">
      <c r="A2" s="232"/>
      <c r="B2" s="233"/>
      <c r="C2" s="234"/>
      <c r="D2" s="234"/>
      <c r="E2" s="235"/>
      <c r="F2" s="232"/>
      <c r="G2" s="232"/>
      <c r="H2" s="236"/>
      <c r="I2" s="237"/>
      <c r="J2" s="230"/>
      <c r="K2" s="230"/>
      <c r="L2" s="230"/>
      <c r="M2" s="230"/>
      <c r="N2" s="231"/>
      <c r="O2" s="231"/>
      <c r="P2" s="231"/>
      <c r="Q2" s="231"/>
      <c r="R2" s="231"/>
      <c r="S2" s="231"/>
    </row>
    <row r="3" spans="1:19" ht="15" customHeight="1" x14ac:dyDescent="0.25">
      <c r="A3" s="238"/>
      <c r="B3" s="34" t="s">
        <v>158</v>
      </c>
      <c r="C3" s="234"/>
      <c r="D3" s="234"/>
      <c r="E3" s="235"/>
      <c r="F3" s="238"/>
      <c r="G3" s="238"/>
      <c r="H3" s="239"/>
      <c r="I3" s="240"/>
      <c r="J3" s="241"/>
      <c r="K3" s="241"/>
      <c r="L3" s="241"/>
      <c r="M3" s="241"/>
      <c r="N3" s="231"/>
      <c r="O3" s="231"/>
      <c r="P3" s="231"/>
      <c r="Q3" s="231"/>
      <c r="R3" s="231"/>
      <c r="S3" s="231"/>
    </row>
    <row r="4" spans="1:19" ht="15" customHeight="1" x14ac:dyDescent="0.25">
      <c r="A4" s="238"/>
      <c r="B4" s="35" t="s">
        <v>252</v>
      </c>
      <c r="C4" s="234"/>
      <c r="D4" s="234"/>
      <c r="E4" s="235"/>
      <c r="F4" s="238"/>
      <c r="G4" s="238"/>
      <c r="H4" s="239"/>
      <c r="I4" s="240"/>
      <c r="J4" s="241"/>
      <c r="K4" s="241"/>
      <c r="L4" s="241"/>
      <c r="M4" s="241"/>
      <c r="N4" s="231"/>
      <c r="O4" s="231"/>
      <c r="P4" s="231"/>
      <c r="Q4" s="231"/>
      <c r="R4" s="231"/>
      <c r="S4" s="231"/>
    </row>
    <row r="5" spans="1:19" ht="15" customHeight="1" x14ac:dyDescent="0.25">
      <c r="A5" s="238"/>
      <c r="B5" s="35"/>
      <c r="C5" s="234"/>
      <c r="D5" s="234"/>
      <c r="E5" s="235"/>
      <c r="F5" s="238"/>
      <c r="G5" s="238"/>
      <c r="H5" s="239"/>
      <c r="I5" s="240"/>
      <c r="J5" s="241"/>
      <c r="K5" s="241"/>
      <c r="L5" s="241"/>
      <c r="M5" s="241"/>
      <c r="N5" s="231"/>
      <c r="O5" s="231"/>
      <c r="P5" s="231"/>
      <c r="Q5" s="231"/>
      <c r="R5" s="231"/>
      <c r="S5" s="231"/>
    </row>
    <row r="6" spans="1:19" ht="15" customHeight="1" x14ac:dyDescent="0.25">
      <c r="A6" s="238"/>
      <c r="B6" s="35" t="s">
        <v>168</v>
      </c>
      <c r="C6" s="242"/>
      <c r="D6" s="242"/>
      <c r="E6" s="243"/>
      <c r="F6" s="238"/>
      <c r="G6" s="238"/>
      <c r="H6" s="239"/>
      <c r="I6" s="240"/>
      <c r="J6" s="241"/>
      <c r="K6" s="241"/>
      <c r="L6" s="241"/>
      <c r="M6" s="241"/>
      <c r="N6" s="231"/>
      <c r="O6" s="231"/>
      <c r="P6" s="231"/>
      <c r="Q6" s="231"/>
      <c r="R6" s="231"/>
      <c r="S6" s="231"/>
    </row>
    <row r="7" spans="1:19" ht="15" customHeight="1" x14ac:dyDescent="0.25">
      <c r="A7" s="238"/>
      <c r="B7" s="244"/>
      <c r="C7" s="242"/>
      <c r="D7" s="242"/>
      <c r="E7" s="243"/>
      <c r="F7" s="238"/>
      <c r="G7" s="238"/>
      <c r="H7" s="239"/>
      <c r="I7" s="240"/>
      <c r="J7" s="241"/>
      <c r="K7" s="241"/>
      <c r="L7" s="241"/>
      <c r="M7" s="241"/>
      <c r="N7" s="231"/>
      <c r="O7" s="231"/>
      <c r="P7" s="231"/>
      <c r="Q7" s="231"/>
      <c r="R7" s="231"/>
      <c r="S7" s="231"/>
    </row>
    <row r="8" spans="1:19" ht="15" customHeight="1" x14ac:dyDescent="0.25">
      <c r="A8" s="238"/>
      <c r="B8" s="35" t="s">
        <v>169</v>
      </c>
      <c r="C8" s="242"/>
      <c r="D8" s="242"/>
      <c r="E8" s="243"/>
      <c r="F8" s="238"/>
      <c r="G8" s="238"/>
      <c r="H8" s="239"/>
      <c r="I8" s="240"/>
      <c r="J8" s="241"/>
      <c r="K8" s="241"/>
      <c r="L8" s="241"/>
      <c r="M8" s="241"/>
      <c r="N8" s="231"/>
      <c r="O8" s="231"/>
      <c r="P8" s="231"/>
      <c r="Q8" s="231"/>
      <c r="R8" s="231"/>
      <c r="S8" s="231"/>
    </row>
    <row r="9" spans="1:19" ht="15" customHeight="1" x14ac:dyDescent="0.25">
      <c r="A9" s="232"/>
      <c r="B9" s="233"/>
      <c r="C9" s="234"/>
      <c r="D9" s="234"/>
      <c r="E9" s="235"/>
      <c r="F9" s="232"/>
      <c r="G9" s="232"/>
      <c r="H9" s="236"/>
      <c r="I9" s="237"/>
      <c r="J9" s="230"/>
      <c r="K9" s="230"/>
      <c r="L9" s="230"/>
      <c r="M9" s="230"/>
      <c r="N9" s="231"/>
      <c r="O9" s="231"/>
      <c r="P9" s="231"/>
      <c r="Q9" s="231"/>
      <c r="R9" s="231"/>
      <c r="S9" s="231"/>
    </row>
    <row r="10" spans="1:19" ht="15" customHeight="1" x14ac:dyDescent="0.25">
      <c r="A10" s="245"/>
      <c r="B10" s="246" t="s">
        <v>170</v>
      </c>
      <c r="C10" s="247"/>
      <c r="D10" s="247"/>
      <c r="E10" s="248"/>
      <c r="F10" s="245"/>
      <c r="G10" s="245"/>
      <c r="H10" s="249"/>
      <c r="I10" s="249"/>
      <c r="J10" s="230"/>
      <c r="K10" s="230"/>
      <c r="L10" s="230"/>
      <c r="M10" s="230"/>
      <c r="N10" s="231"/>
      <c r="O10" s="231"/>
      <c r="P10" s="231"/>
      <c r="Q10" s="231"/>
      <c r="R10" s="231"/>
      <c r="S10" s="231"/>
    </row>
    <row r="11" spans="1:19" ht="15" customHeight="1" x14ac:dyDescent="0.25">
      <c r="A11" s="245"/>
      <c r="B11" s="246" t="s">
        <v>171</v>
      </c>
      <c r="C11" s="247"/>
      <c r="D11" s="247"/>
      <c r="E11" s="248"/>
      <c r="F11" s="245"/>
      <c r="G11" s="245"/>
      <c r="H11" s="249"/>
      <c r="I11" s="249"/>
      <c r="J11" s="230"/>
      <c r="K11" s="230"/>
      <c r="L11" s="230"/>
      <c r="M11" s="230"/>
      <c r="N11" s="231"/>
      <c r="O11" s="231"/>
      <c r="P11" s="231"/>
      <c r="Q11" s="231"/>
      <c r="R11" s="231"/>
      <c r="S11" s="231"/>
    </row>
    <row r="12" spans="1:19" ht="15" customHeight="1" x14ac:dyDescent="0.25">
      <c r="A12" s="245"/>
      <c r="B12" s="246" t="s">
        <v>172</v>
      </c>
      <c r="C12" s="247"/>
      <c r="D12" s="247"/>
      <c r="E12" s="248"/>
      <c r="F12" s="245"/>
      <c r="G12" s="245"/>
      <c r="H12" s="249"/>
      <c r="I12" s="249"/>
      <c r="J12" s="230"/>
      <c r="K12" s="230"/>
      <c r="L12" s="230"/>
      <c r="M12" s="230"/>
      <c r="N12" s="231"/>
      <c r="O12" s="231"/>
      <c r="P12" s="231"/>
      <c r="Q12" s="231"/>
      <c r="R12" s="231"/>
      <c r="S12" s="231"/>
    </row>
    <row r="13" spans="1:19" ht="15" customHeight="1" x14ac:dyDescent="0.25">
      <c r="A13" s="245"/>
      <c r="B13" s="246" t="s">
        <v>173</v>
      </c>
      <c r="C13" s="247"/>
      <c r="D13" s="247"/>
      <c r="E13" s="248"/>
      <c r="F13" s="245"/>
      <c r="G13" s="245"/>
      <c r="H13" s="249"/>
      <c r="I13" s="249"/>
      <c r="J13" s="230"/>
      <c r="K13" s="230"/>
      <c r="L13" s="230"/>
      <c r="M13" s="230"/>
      <c r="N13" s="231"/>
      <c r="O13" s="231"/>
      <c r="P13" s="231"/>
      <c r="Q13" s="231"/>
      <c r="R13" s="231"/>
      <c r="S13" s="231"/>
    </row>
    <row r="14" spans="1:19" ht="15" customHeight="1" x14ac:dyDescent="0.25">
      <c r="A14" s="245"/>
      <c r="B14" s="246" t="s">
        <v>174</v>
      </c>
      <c r="E14" s="251"/>
      <c r="F14" s="245"/>
      <c r="G14" s="245"/>
      <c r="H14" s="249"/>
      <c r="I14" s="249"/>
      <c r="J14" s="230"/>
      <c r="K14" s="230"/>
      <c r="L14" s="230"/>
      <c r="M14" s="230"/>
      <c r="N14" s="231"/>
      <c r="O14" s="231"/>
      <c r="P14" s="231"/>
      <c r="Q14" s="231"/>
      <c r="R14" s="231"/>
      <c r="S14" s="231"/>
    </row>
    <row r="15" spans="1:19" ht="15" customHeight="1" x14ac:dyDescent="0.25">
      <c r="A15" s="245"/>
      <c r="B15" s="252"/>
      <c r="E15" s="251"/>
      <c r="F15" s="245"/>
      <c r="G15" s="245"/>
      <c r="H15" s="249"/>
      <c r="I15" s="249"/>
      <c r="J15" s="230"/>
      <c r="K15" s="230"/>
      <c r="L15" s="230"/>
      <c r="M15" s="230"/>
      <c r="N15" s="231"/>
      <c r="O15" s="231"/>
      <c r="P15" s="231"/>
      <c r="Q15" s="231"/>
      <c r="R15" s="231"/>
      <c r="S15" s="231"/>
    </row>
    <row r="16" spans="1:19" ht="15" customHeight="1" x14ac:dyDescent="0.25">
      <c r="A16" s="36" t="s">
        <v>16</v>
      </c>
      <c r="B16" s="253" t="s">
        <v>175</v>
      </c>
      <c r="C16" s="254"/>
      <c r="D16" s="254"/>
      <c r="E16" s="255"/>
      <c r="F16" s="238"/>
      <c r="G16" s="238"/>
      <c r="H16" s="239"/>
      <c r="I16" s="240"/>
      <c r="J16" s="241"/>
      <c r="K16" s="241"/>
      <c r="L16" s="241"/>
      <c r="M16" s="241"/>
      <c r="N16" s="231"/>
      <c r="O16" s="231"/>
      <c r="P16" s="231"/>
      <c r="Q16" s="231"/>
      <c r="R16" s="231"/>
      <c r="S16" s="231"/>
    </row>
    <row r="17" spans="1:19" ht="15" customHeight="1" x14ac:dyDescent="0.25">
      <c r="A17" s="238"/>
      <c r="B17" s="253" t="s">
        <v>176</v>
      </c>
      <c r="C17" s="254"/>
      <c r="D17" s="254"/>
      <c r="E17" s="255"/>
      <c r="F17" s="238"/>
      <c r="G17" s="238"/>
      <c r="H17" s="239"/>
      <c r="I17" s="240"/>
      <c r="J17" s="241"/>
      <c r="K17" s="241"/>
      <c r="L17" s="241"/>
      <c r="M17" s="241"/>
      <c r="N17" s="231"/>
      <c r="O17" s="231"/>
      <c r="P17" s="231"/>
      <c r="Q17" s="231"/>
      <c r="R17" s="231"/>
      <c r="S17" s="231"/>
    </row>
    <row r="18" spans="1:19" ht="15" customHeight="1" x14ac:dyDescent="0.25">
      <c r="A18" s="238"/>
      <c r="B18" s="253" t="s">
        <v>177</v>
      </c>
      <c r="C18" s="254"/>
      <c r="D18" s="254"/>
      <c r="E18" s="255"/>
      <c r="F18" s="36" t="s">
        <v>178</v>
      </c>
      <c r="G18" s="37">
        <f>(1.5*1.5*1.5)*2</f>
        <v>6.75</v>
      </c>
      <c r="H18" s="37"/>
      <c r="I18" s="256">
        <f>H18*G18</f>
        <v>0</v>
      </c>
      <c r="J18" s="241"/>
      <c r="K18" s="241"/>
      <c r="L18" s="241"/>
      <c r="M18" s="241"/>
      <c r="N18" s="231"/>
      <c r="O18" s="231"/>
      <c r="P18" s="231"/>
      <c r="Q18" s="231"/>
      <c r="R18" s="231"/>
      <c r="S18" s="231"/>
    </row>
    <row r="19" spans="1:19" ht="15" customHeight="1" x14ac:dyDescent="0.25">
      <c r="A19" s="238"/>
      <c r="B19" s="257"/>
      <c r="C19" s="242"/>
      <c r="D19" s="242"/>
      <c r="E19" s="243"/>
      <c r="F19" s="238"/>
      <c r="G19" s="238"/>
      <c r="H19" s="37"/>
      <c r="I19" s="240"/>
      <c r="J19" s="241"/>
      <c r="K19" s="241"/>
      <c r="L19" s="241"/>
      <c r="M19" s="241"/>
      <c r="N19" s="231"/>
      <c r="O19" s="231"/>
      <c r="P19" s="231"/>
      <c r="Q19" s="231"/>
      <c r="R19" s="231"/>
      <c r="S19" s="231"/>
    </row>
    <row r="20" spans="1:19" ht="15" customHeight="1" x14ac:dyDescent="0.25">
      <c r="A20" s="238"/>
      <c r="B20" s="35" t="s">
        <v>179</v>
      </c>
      <c r="C20" s="258"/>
      <c r="D20" s="258"/>
      <c r="E20" s="259"/>
      <c r="F20" s="238"/>
      <c r="G20" s="238"/>
      <c r="H20" s="37"/>
      <c r="I20" s="240"/>
      <c r="J20" s="241"/>
      <c r="K20" s="241"/>
      <c r="L20" s="241"/>
      <c r="M20" s="241"/>
      <c r="N20" s="231"/>
      <c r="O20" s="231"/>
      <c r="P20" s="231"/>
      <c r="Q20" s="231"/>
      <c r="R20" s="231"/>
      <c r="S20" s="231"/>
    </row>
    <row r="21" spans="1:19" ht="15" customHeight="1" x14ac:dyDescent="0.25">
      <c r="A21" s="238"/>
      <c r="B21" s="35" t="s">
        <v>180</v>
      </c>
      <c r="C21" s="258"/>
      <c r="D21" s="258"/>
      <c r="E21" s="259"/>
      <c r="F21" s="238"/>
      <c r="G21" s="238"/>
      <c r="H21" s="37"/>
      <c r="I21" s="260"/>
      <c r="J21" s="241"/>
      <c r="K21" s="241"/>
      <c r="L21" s="241"/>
      <c r="M21" s="241"/>
      <c r="N21" s="231"/>
      <c r="O21" s="231"/>
      <c r="P21" s="231"/>
      <c r="Q21" s="231"/>
      <c r="R21" s="231"/>
      <c r="S21" s="231"/>
    </row>
    <row r="22" spans="1:19" ht="15" customHeight="1" x14ac:dyDescent="0.25">
      <c r="A22" s="238"/>
      <c r="B22" s="261"/>
      <c r="C22" s="258"/>
      <c r="D22" s="258"/>
      <c r="E22" s="259"/>
      <c r="F22" s="238"/>
      <c r="G22" s="238"/>
      <c r="H22" s="37"/>
      <c r="I22" s="260"/>
      <c r="J22" s="241"/>
      <c r="K22" s="241"/>
      <c r="L22" s="241"/>
      <c r="M22" s="241"/>
      <c r="N22" s="231"/>
      <c r="O22" s="231"/>
      <c r="P22" s="231"/>
      <c r="Q22" s="231"/>
      <c r="R22" s="231"/>
      <c r="S22" s="231"/>
    </row>
    <row r="23" spans="1:19" ht="18" customHeight="1" x14ac:dyDescent="0.25">
      <c r="A23" s="36" t="s">
        <v>17</v>
      </c>
      <c r="B23" s="253" t="s">
        <v>181</v>
      </c>
      <c r="C23" s="254"/>
      <c r="D23" s="254"/>
      <c r="E23" s="255"/>
      <c r="F23" s="36" t="s">
        <v>178</v>
      </c>
      <c r="G23" s="37">
        <f>1.5*1.5*0.35</f>
        <v>0.78749999999999998</v>
      </c>
      <c r="H23" s="37"/>
      <c r="I23" s="256">
        <f>H23*G23</f>
        <v>0</v>
      </c>
      <c r="J23" s="241"/>
      <c r="K23" s="241"/>
      <c r="L23" s="241"/>
      <c r="M23" s="241"/>
      <c r="N23" s="231"/>
      <c r="O23" s="231"/>
      <c r="P23" s="231"/>
      <c r="Q23" s="231"/>
      <c r="R23" s="231"/>
      <c r="S23" s="231"/>
    </row>
    <row r="24" spans="1:19" ht="15" customHeight="1" x14ac:dyDescent="0.25">
      <c r="A24" s="36"/>
      <c r="B24" s="253"/>
      <c r="C24" s="242"/>
      <c r="D24" s="242"/>
      <c r="E24" s="243"/>
      <c r="F24" s="36"/>
      <c r="G24" s="37"/>
      <c r="H24" s="37"/>
      <c r="I24" s="260"/>
      <c r="J24" s="241"/>
      <c r="K24" s="241"/>
      <c r="L24" s="241"/>
      <c r="M24" s="241"/>
      <c r="N24" s="231"/>
      <c r="O24" s="231"/>
      <c r="P24" s="231"/>
      <c r="Q24" s="231"/>
      <c r="R24" s="231"/>
      <c r="S24" s="231"/>
    </row>
    <row r="25" spans="1:19" ht="15" customHeight="1" x14ac:dyDescent="0.25">
      <c r="A25" s="36" t="s">
        <v>18</v>
      </c>
      <c r="B25" s="253" t="s">
        <v>182</v>
      </c>
      <c r="C25" s="254"/>
      <c r="D25" s="254"/>
      <c r="E25" s="255"/>
      <c r="F25" s="36"/>
      <c r="G25" s="37"/>
      <c r="H25" s="37"/>
      <c r="I25" s="260"/>
      <c r="J25" s="241"/>
      <c r="K25" s="241"/>
      <c r="L25" s="241"/>
      <c r="M25" s="241"/>
      <c r="N25" s="231"/>
      <c r="O25" s="231"/>
      <c r="P25" s="231"/>
      <c r="Q25" s="231"/>
      <c r="R25" s="231"/>
      <c r="S25" s="231"/>
    </row>
    <row r="26" spans="1:19" ht="15" customHeight="1" x14ac:dyDescent="0.25">
      <c r="A26" s="36"/>
      <c r="B26" s="253" t="s">
        <v>183</v>
      </c>
      <c r="C26" s="254"/>
      <c r="D26" s="254"/>
      <c r="E26" s="255"/>
      <c r="F26" s="36" t="s">
        <v>178</v>
      </c>
      <c r="G26" s="37">
        <f>(0.6*0.6*2.7)*2</f>
        <v>1.944</v>
      </c>
      <c r="H26" s="37"/>
      <c r="I26" s="256">
        <f>H26*G26</f>
        <v>0</v>
      </c>
      <c r="J26" s="241"/>
      <c r="K26" s="241"/>
      <c r="L26" s="241"/>
      <c r="M26" s="241"/>
      <c r="N26" s="231"/>
      <c r="O26" s="231"/>
      <c r="P26" s="231"/>
      <c r="Q26" s="231"/>
      <c r="R26" s="231"/>
      <c r="S26" s="231"/>
    </row>
    <row r="27" spans="1:19" ht="15" customHeight="1" x14ac:dyDescent="0.25">
      <c r="A27" s="36"/>
      <c r="B27" s="253"/>
      <c r="C27" s="254"/>
      <c r="D27" s="254"/>
      <c r="E27" s="255"/>
      <c r="F27" s="36"/>
      <c r="G27" s="37"/>
      <c r="H27" s="37"/>
      <c r="I27" s="262"/>
      <c r="J27" s="241"/>
      <c r="K27" s="241"/>
      <c r="L27" s="241"/>
      <c r="M27" s="241"/>
      <c r="N27" s="231"/>
      <c r="O27" s="231"/>
      <c r="P27" s="231"/>
      <c r="Q27" s="231"/>
      <c r="R27" s="231"/>
      <c r="S27" s="231"/>
    </row>
    <row r="28" spans="1:19" ht="15" customHeight="1" x14ac:dyDescent="0.25">
      <c r="A28" s="36" t="s">
        <v>21</v>
      </c>
      <c r="B28" s="253" t="s">
        <v>184</v>
      </c>
      <c r="C28" s="254"/>
      <c r="D28" s="254"/>
      <c r="E28" s="255"/>
      <c r="F28" s="36" t="s">
        <v>185</v>
      </c>
      <c r="G28" s="37">
        <v>200</v>
      </c>
      <c r="H28" s="37"/>
      <c r="I28" s="256">
        <f>H28*G28</f>
        <v>0</v>
      </c>
      <c r="J28" s="241"/>
      <c r="K28" s="241"/>
      <c r="L28" s="241"/>
      <c r="M28" s="241"/>
      <c r="N28" s="231"/>
      <c r="O28" s="231"/>
      <c r="P28" s="231"/>
      <c r="Q28" s="231"/>
      <c r="R28" s="231"/>
      <c r="S28" s="231"/>
    </row>
    <row r="29" spans="1:19" ht="15" customHeight="1" x14ac:dyDescent="0.25">
      <c r="A29" s="36"/>
      <c r="B29" s="253"/>
      <c r="C29" s="242"/>
      <c r="D29" s="242"/>
      <c r="E29" s="243"/>
      <c r="F29" s="36"/>
      <c r="G29" s="37"/>
      <c r="H29" s="37"/>
      <c r="I29" s="262"/>
      <c r="J29" s="241"/>
      <c r="K29" s="241"/>
      <c r="L29" s="241"/>
      <c r="M29" s="241"/>
      <c r="N29" s="231"/>
      <c r="O29" s="231"/>
      <c r="P29" s="231"/>
      <c r="Q29" s="231"/>
      <c r="R29" s="231"/>
      <c r="S29" s="231"/>
    </row>
    <row r="30" spans="1:19" ht="15" customHeight="1" x14ac:dyDescent="0.25">
      <c r="A30" s="36" t="s">
        <v>22</v>
      </c>
      <c r="B30" s="253" t="s">
        <v>186</v>
      </c>
      <c r="C30" s="254"/>
      <c r="D30" s="254"/>
      <c r="E30" s="255"/>
      <c r="F30" s="36" t="s">
        <v>187</v>
      </c>
      <c r="G30" s="37">
        <v>10</v>
      </c>
      <c r="H30" s="37"/>
      <c r="I30" s="256">
        <f>H30*G30</f>
        <v>0</v>
      </c>
      <c r="J30" s="241"/>
      <c r="K30" s="241"/>
      <c r="L30" s="241"/>
      <c r="M30" s="241"/>
      <c r="N30" s="231"/>
      <c r="O30" s="231"/>
      <c r="P30" s="231"/>
      <c r="Q30" s="231"/>
      <c r="R30" s="231"/>
      <c r="S30" s="231"/>
    </row>
    <row r="31" spans="1:19" ht="15" customHeight="1" x14ac:dyDescent="0.25">
      <c r="A31" s="36"/>
      <c r="B31" s="253"/>
      <c r="C31" s="242"/>
      <c r="D31" s="242"/>
      <c r="E31" s="243"/>
      <c r="F31" s="36"/>
      <c r="G31" s="37"/>
      <c r="H31" s="37"/>
      <c r="I31" s="262"/>
      <c r="J31" s="241"/>
      <c r="K31" s="241"/>
      <c r="L31" s="241"/>
      <c r="M31" s="241"/>
      <c r="N31" s="231"/>
      <c r="O31" s="231"/>
      <c r="P31" s="231"/>
      <c r="Q31" s="231"/>
      <c r="R31" s="231"/>
      <c r="S31" s="231"/>
    </row>
    <row r="32" spans="1:19" ht="15" customHeight="1" x14ac:dyDescent="0.25">
      <c r="A32" s="36" t="s">
        <v>24</v>
      </c>
      <c r="B32" s="253" t="s">
        <v>188</v>
      </c>
      <c r="C32" s="254"/>
      <c r="D32" s="254"/>
      <c r="E32" s="255"/>
      <c r="F32" s="36" t="s">
        <v>187</v>
      </c>
      <c r="G32" s="37">
        <v>10</v>
      </c>
      <c r="H32" s="37"/>
      <c r="I32" s="256">
        <f>H32*G32</f>
        <v>0</v>
      </c>
      <c r="J32" s="241"/>
      <c r="K32" s="241"/>
      <c r="L32" s="241"/>
      <c r="M32" s="241"/>
      <c r="N32" s="231"/>
      <c r="O32" s="231"/>
      <c r="P32" s="231"/>
      <c r="Q32" s="231"/>
      <c r="R32" s="231"/>
      <c r="S32" s="231"/>
    </row>
    <row r="33" spans="1:19" ht="15" customHeight="1" x14ac:dyDescent="0.25">
      <c r="A33" s="36"/>
      <c r="B33" s="253"/>
      <c r="C33" s="242"/>
      <c r="D33" s="242"/>
      <c r="E33" s="243"/>
      <c r="F33" s="36"/>
      <c r="G33" s="37"/>
      <c r="H33" s="37"/>
      <c r="I33" s="262"/>
      <c r="J33" s="241"/>
      <c r="K33" s="241"/>
      <c r="L33" s="241"/>
      <c r="M33" s="241"/>
      <c r="N33" s="231"/>
      <c r="O33" s="231"/>
      <c r="P33" s="231"/>
      <c r="Q33" s="231"/>
      <c r="R33" s="231"/>
      <c r="S33" s="231"/>
    </row>
    <row r="34" spans="1:19" ht="15" customHeight="1" x14ac:dyDescent="0.25">
      <c r="A34" s="36" t="s">
        <v>25</v>
      </c>
      <c r="B34" s="253" t="s">
        <v>189</v>
      </c>
      <c r="C34" s="254"/>
      <c r="D34" s="254"/>
      <c r="E34" s="255"/>
      <c r="F34" s="36" t="s">
        <v>11</v>
      </c>
      <c r="G34" s="37">
        <v>2</v>
      </c>
      <c r="H34" s="37"/>
      <c r="I34" s="256">
        <f>H34*G34</f>
        <v>0</v>
      </c>
      <c r="J34" s="241"/>
      <c r="K34" s="241"/>
      <c r="L34" s="241"/>
      <c r="M34" s="241"/>
      <c r="N34" s="231"/>
      <c r="O34" s="231"/>
      <c r="P34" s="231"/>
      <c r="Q34" s="231"/>
      <c r="R34" s="231"/>
      <c r="S34" s="231"/>
    </row>
    <row r="35" spans="1:19" ht="15" customHeight="1" x14ac:dyDescent="0.25">
      <c r="A35" s="36"/>
      <c r="B35" s="263"/>
      <c r="C35" s="242"/>
      <c r="D35" s="242"/>
      <c r="E35" s="243"/>
      <c r="F35" s="238"/>
      <c r="G35" s="238"/>
      <c r="H35" s="37"/>
      <c r="I35" s="260"/>
      <c r="J35" s="241"/>
      <c r="K35" s="241"/>
      <c r="L35" s="241"/>
      <c r="M35" s="241"/>
      <c r="N35" s="231"/>
      <c r="O35" s="231"/>
      <c r="P35" s="231"/>
      <c r="Q35" s="231"/>
      <c r="R35" s="231"/>
      <c r="S35" s="231"/>
    </row>
    <row r="36" spans="1:19" ht="15" customHeight="1" x14ac:dyDescent="0.25">
      <c r="A36" s="36"/>
      <c r="B36" s="246" t="s">
        <v>190</v>
      </c>
      <c r="C36" s="242"/>
      <c r="D36" s="242"/>
      <c r="E36" s="243"/>
      <c r="F36" s="238"/>
      <c r="G36" s="238"/>
      <c r="H36" s="37"/>
      <c r="I36" s="260"/>
      <c r="J36" s="241"/>
      <c r="K36" s="241"/>
      <c r="L36" s="241"/>
      <c r="M36" s="241"/>
      <c r="N36" s="231"/>
      <c r="O36" s="231"/>
      <c r="P36" s="231"/>
      <c r="Q36" s="231"/>
      <c r="R36" s="231"/>
      <c r="S36" s="231"/>
    </row>
    <row r="37" spans="1:19" ht="15" customHeight="1" x14ac:dyDescent="0.25">
      <c r="A37" s="36"/>
      <c r="B37" s="263"/>
      <c r="C37" s="242"/>
      <c r="D37" s="242"/>
      <c r="E37" s="243"/>
      <c r="F37" s="238"/>
      <c r="G37" s="238"/>
      <c r="H37" s="37"/>
      <c r="I37" s="260"/>
      <c r="J37" s="241"/>
      <c r="K37" s="241"/>
      <c r="L37" s="241"/>
      <c r="M37" s="241"/>
      <c r="N37" s="231"/>
      <c r="O37" s="231"/>
      <c r="P37" s="231"/>
      <c r="Q37" s="231"/>
      <c r="R37" s="231"/>
      <c r="S37" s="231"/>
    </row>
    <row r="38" spans="1:19" ht="15" customHeight="1" x14ac:dyDescent="0.25">
      <c r="A38" s="36" t="s">
        <v>26</v>
      </c>
      <c r="B38" s="253" t="s">
        <v>191</v>
      </c>
      <c r="C38" s="264"/>
      <c r="D38" s="264"/>
      <c r="E38" s="265"/>
      <c r="F38" s="238"/>
      <c r="G38" s="238"/>
      <c r="H38" s="37"/>
      <c r="I38" s="260"/>
      <c r="J38" s="241"/>
      <c r="K38" s="241"/>
      <c r="L38" s="241"/>
      <c r="M38" s="241"/>
      <c r="N38" s="231"/>
      <c r="O38" s="231"/>
      <c r="P38" s="231"/>
      <c r="Q38" s="231"/>
      <c r="R38" s="231"/>
      <c r="S38" s="231"/>
    </row>
    <row r="39" spans="1:19" ht="15" customHeight="1" x14ac:dyDescent="0.25">
      <c r="A39" s="36"/>
      <c r="B39" s="253" t="s">
        <v>192</v>
      </c>
      <c r="C39" s="264"/>
      <c r="D39" s="264"/>
      <c r="E39" s="265"/>
      <c r="F39" s="238"/>
      <c r="G39" s="238"/>
      <c r="H39" s="37"/>
      <c r="I39" s="260"/>
      <c r="J39" s="241"/>
      <c r="K39" s="241"/>
      <c r="L39" s="241"/>
      <c r="M39" s="241"/>
      <c r="N39" s="231"/>
      <c r="O39" s="231"/>
      <c r="P39" s="231"/>
      <c r="Q39" s="231"/>
      <c r="R39" s="231"/>
      <c r="S39" s="231"/>
    </row>
    <row r="40" spans="1:19" ht="15" customHeight="1" x14ac:dyDescent="0.25">
      <c r="A40" s="238"/>
      <c r="B40" s="253" t="s">
        <v>193</v>
      </c>
      <c r="C40" s="264"/>
      <c r="D40" s="264"/>
      <c r="E40" s="265"/>
      <c r="F40" s="238"/>
      <c r="G40" s="238"/>
      <c r="H40" s="37"/>
      <c r="I40" s="260"/>
      <c r="J40" s="241"/>
      <c r="K40" s="241"/>
      <c r="L40" s="241"/>
      <c r="M40" s="241"/>
      <c r="N40" s="231"/>
      <c r="O40" s="231"/>
      <c r="P40" s="231"/>
      <c r="Q40" s="231"/>
      <c r="R40" s="231"/>
      <c r="S40" s="231"/>
    </row>
    <row r="41" spans="1:19" ht="15" customHeight="1" x14ac:dyDescent="0.25">
      <c r="A41" s="238"/>
      <c r="B41" s="253" t="s">
        <v>194</v>
      </c>
      <c r="C41" s="264"/>
      <c r="D41" s="264"/>
      <c r="E41" s="265"/>
      <c r="F41" s="238"/>
      <c r="G41" s="238"/>
      <c r="H41" s="37"/>
      <c r="I41" s="260"/>
      <c r="J41" s="241"/>
      <c r="K41" s="241"/>
      <c r="L41" s="241"/>
      <c r="M41" s="241"/>
      <c r="N41" s="231"/>
      <c r="O41" s="231"/>
      <c r="P41" s="231"/>
      <c r="Q41" s="231"/>
      <c r="R41" s="231"/>
      <c r="S41" s="231"/>
    </row>
    <row r="42" spans="1:19" ht="15" customHeight="1" x14ac:dyDescent="0.25">
      <c r="A42" s="238"/>
      <c r="B42" s="253" t="s">
        <v>195</v>
      </c>
      <c r="C42" s="264"/>
      <c r="D42" s="264"/>
      <c r="E42" s="265"/>
      <c r="F42" s="238"/>
      <c r="G42" s="238"/>
      <c r="H42" s="37"/>
      <c r="I42" s="260"/>
      <c r="J42" s="241"/>
      <c r="K42" s="241"/>
      <c r="L42" s="241"/>
      <c r="M42" s="241"/>
      <c r="N42" s="231"/>
      <c r="O42" s="231"/>
      <c r="P42" s="231"/>
      <c r="Q42" s="231"/>
      <c r="R42" s="231"/>
      <c r="S42" s="231"/>
    </row>
    <row r="43" spans="1:19" ht="15" customHeight="1" x14ac:dyDescent="0.25">
      <c r="A43" s="238"/>
      <c r="B43" s="253" t="s">
        <v>196</v>
      </c>
      <c r="C43" s="264"/>
      <c r="D43" s="264"/>
      <c r="E43" s="265"/>
      <c r="F43" s="238"/>
      <c r="G43" s="238"/>
      <c r="H43" s="37"/>
      <c r="I43" s="260"/>
      <c r="J43" s="241"/>
      <c r="K43" s="241"/>
      <c r="L43" s="241"/>
      <c r="M43" s="241"/>
      <c r="N43" s="231"/>
      <c r="O43" s="231"/>
      <c r="P43" s="231"/>
      <c r="Q43" s="231"/>
      <c r="R43" s="231"/>
      <c r="S43" s="231"/>
    </row>
    <row r="44" spans="1:19" ht="15" customHeight="1" x14ac:dyDescent="0.25">
      <c r="A44" s="238"/>
      <c r="B44" s="253" t="s">
        <v>197</v>
      </c>
      <c r="C44" s="264"/>
      <c r="D44" s="264"/>
      <c r="E44" s="265"/>
      <c r="F44" s="238"/>
      <c r="G44" s="238"/>
      <c r="H44" s="37"/>
      <c r="I44" s="260"/>
      <c r="J44" s="241"/>
      <c r="K44" s="241"/>
      <c r="L44" s="241"/>
      <c r="M44" s="241"/>
      <c r="N44" s="231"/>
      <c r="O44" s="231"/>
      <c r="P44" s="231"/>
      <c r="Q44" s="231"/>
      <c r="R44" s="231"/>
      <c r="S44" s="231"/>
    </row>
    <row r="45" spans="1:19" ht="15" customHeight="1" x14ac:dyDescent="0.25">
      <c r="A45" s="238"/>
      <c r="B45" s="253" t="s">
        <v>198</v>
      </c>
      <c r="C45" s="264"/>
      <c r="D45" s="264"/>
      <c r="E45" s="265"/>
      <c r="F45" s="238"/>
      <c r="G45" s="238"/>
      <c r="H45" s="37"/>
      <c r="I45" s="260"/>
      <c r="J45" s="241"/>
      <c r="K45" s="241"/>
      <c r="L45" s="241"/>
      <c r="M45" s="241"/>
      <c r="N45" s="231"/>
      <c r="O45" s="231"/>
      <c r="P45" s="231"/>
      <c r="Q45" s="231"/>
      <c r="R45" s="231"/>
      <c r="S45" s="231"/>
    </row>
    <row r="46" spans="1:19" ht="15" customHeight="1" x14ac:dyDescent="0.25">
      <c r="A46" s="238"/>
      <c r="B46" s="253" t="s">
        <v>199</v>
      </c>
      <c r="C46" s="264"/>
      <c r="D46" s="264"/>
      <c r="E46" s="265"/>
      <c r="F46" s="238"/>
      <c r="G46" s="238"/>
      <c r="H46" s="37"/>
      <c r="I46" s="260"/>
      <c r="J46" s="241"/>
      <c r="K46" s="241"/>
      <c r="L46" s="241"/>
      <c r="M46" s="241"/>
      <c r="N46" s="231"/>
      <c r="O46" s="231"/>
      <c r="P46" s="231"/>
      <c r="Q46" s="231"/>
      <c r="R46" s="231"/>
      <c r="S46" s="231"/>
    </row>
    <row r="47" spans="1:19" ht="15" customHeight="1" x14ac:dyDescent="0.25">
      <c r="A47" s="238"/>
      <c r="B47" s="253" t="s">
        <v>200</v>
      </c>
      <c r="C47" s="264"/>
      <c r="D47" s="264"/>
      <c r="E47" s="265"/>
      <c r="F47" s="36" t="s">
        <v>201</v>
      </c>
      <c r="G47" s="37">
        <v>1</v>
      </c>
      <c r="H47" s="37"/>
      <c r="I47" s="256">
        <f>H47*G47</f>
        <v>0</v>
      </c>
      <c r="J47" s="241"/>
      <c r="K47" s="241"/>
      <c r="L47" s="241"/>
      <c r="M47" s="241"/>
      <c r="N47" s="231"/>
      <c r="O47" s="231"/>
      <c r="P47" s="231"/>
      <c r="Q47" s="231"/>
      <c r="R47" s="231"/>
      <c r="S47" s="231"/>
    </row>
    <row r="48" spans="1:19" ht="15" customHeight="1" thickBot="1" x14ac:dyDescent="0.3">
      <c r="A48" s="238"/>
      <c r="B48" s="263"/>
      <c r="C48" s="264"/>
      <c r="D48" s="264"/>
      <c r="E48" s="265"/>
      <c r="F48" s="238"/>
      <c r="G48" s="238"/>
      <c r="H48" s="37"/>
      <c r="I48" s="260"/>
      <c r="J48" s="241"/>
      <c r="K48" s="241"/>
      <c r="L48" s="241"/>
      <c r="M48" s="241"/>
      <c r="N48" s="231"/>
      <c r="O48" s="231"/>
      <c r="P48" s="231"/>
      <c r="Q48" s="231"/>
      <c r="R48" s="231"/>
      <c r="S48" s="231"/>
    </row>
    <row r="49" spans="1:19" ht="21.95" customHeight="1" thickBot="1" x14ac:dyDescent="0.3">
      <c r="A49" s="266"/>
      <c r="B49" s="267" t="s">
        <v>202</v>
      </c>
      <c r="C49" s="268"/>
      <c r="D49" s="268"/>
      <c r="E49" s="268"/>
      <c r="F49" s="269"/>
      <c r="G49" s="269"/>
      <c r="H49" s="270"/>
      <c r="I49" s="271">
        <f>SUM(I18:I48)</f>
        <v>0</v>
      </c>
      <c r="J49" s="241"/>
      <c r="K49" s="241"/>
      <c r="L49" s="241"/>
      <c r="M49" s="241"/>
      <c r="N49" s="231"/>
      <c r="O49" s="231"/>
      <c r="P49" s="231"/>
      <c r="Q49" s="231"/>
      <c r="R49" s="231"/>
      <c r="S49" s="231"/>
    </row>
    <row r="50" spans="1:19" ht="15" customHeight="1" x14ac:dyDescent="0.25">
      <c r="A50" s="232"/>
      <c r="B50" s="233"/>
      <c r="C50" s="234"/>
      <c r="D50" s="234"/>
      <c r="E50" s="235"/>
      <c r="F50" s="232"/>
      <c r="G50" s="232"/>
      <c r="H50" s="272"/>
      <c r="I50" s="273"/>
      <c r="J50" s="241"/>
      <c r="K50" s="241"/>
      <c r="L50" s="241"/>
      <c r="M50" s="241"/>
      <c r="N50" s="231"/>
      <c r="O50" s="231"/>
      <c r="P50" s="231"/>
      <c r="Q50" s="231"/>
      <c r="R50" s="231"/>
      <c r="S50" s="231"/>
    </row>
    <row r="51" spans="1:19" ht="15" customHeight="1" x14ac:dyDescent="0.25">
      <c r="A51" s="232"/>
      <c r="B51" s="35" t="str">
        <f>B3</f>
        <v>PROJECT: PROPOSED BOREHOLE REHABILITATION WORKS</v>
      </c>
      <c r="C51" s="234"/>
      <c r="D51" s="234"/>
      <c r="E51" s="235"/>
      <c r="F51" s="232"/>
      <c r="G51" s="232"/>
      <c r="H51" s="272"/>
      <c r="I51" s="273"/>
      <c r="J51" s="241"/>
      <c r="K51" s="241"/>
      <c r="L51" s="241"/>
      <c r="M51" s="241"/>
      <c r="N51" s="231"/>
      <c r="O51" s="231"/>
      <c r="P51" s="231"/>
      <c r="Q51" s="231"/>
      <c r="R51" s="231"/>
      <c r="S51" s="231"/>
    </row>
    <row r="52" spans="1:19" ht="15" customHeight="1" x14ac:dyDescent="0.25">
      <c r="A52" s="232"/>
      <c r="B52" s="35" t="str">
        <f>B4</f>
        <v>LOCATION: QALAANQALE VILLAGE BOREHOLE XARARDHEERE DISTRICT</v>
      </c>
      <c r="C52" s="234"/>
      <c r="D52" s="234"/>
      <c r="E52" s="235"/>
      <c r="F52" s="232"/>
      <c r="G52" s="232"/>
      <c r="H52" s="272"/>
      <c r="I52" s="273"/>
      <c r="J52" s="241"/>
      <c r="K52" s="241"/>
      <c r="L52" s="241"/>
      <c r="M52" s="241"/>
      <c r="N52" s="231"/>
      <c r="O52" s="231"/>
      <c r="P52" s="231"/>
      <c r="Q52" s="231"/>
      <c r="R52" s="231"/>
      <c r="S52" s="231"/>
    </row>
    <row r="53" spans="1:19" ht="15" customHeight="1" x14ac:dyDescent="0.25">
      <c r="A53" s="232"/>
      <c r="B53" s="35"/>
      <c r="C53" s="234"/>
      <c r="D53" s="234"/>
      <c r="E53" s="235"/>
      <c r="F53" s="232"/>
      <c r="G53" s="232"/>
      <c r="H53" s="272"/>
      <c r="I53" s="273"/>
      <c r="J53" s="241"/>
      <c r="K53" s="241"/>
      <c r="L53" s="241"/>
      <c r="M53" s="241"/>
      <c r="N53" s="231"/>
      <c r="O53" s="231"/>
      <c r="P53" s="231"/>
      <c r="Q53" s="231"/>
      <c r="R53" s="231"/>
      <c r="S53" s="231"/>
    </row>
    <row r="54" spans="1:19" ht="15" customHeight="1" x14ac:dyDescent="0.25">
      <c r="A54" s="232"/>
      <c r="B54" s="35" t="str">
        <f>B6</f>
        <v>SECTION 8: FENCE AND GATE</v>
      </c>
      <c r="C54" s="234"/>
      <c r="D54" s="234"/>
      <c r="E54" s="235"/>
      <c r="F54" s="232"/>
      <c r="G54" s="232"/>
      <c r="H54" s="272"/>
      <c r="I54" s="273"/>
      <c r="J54" s="241"/>
      <c r="K54" s="241"/>
      <c r="L54" s="241"/>
      <c r="M54" s="241"/>
      <c r="N54" s="231"/>
      <c r="O54" s="231"/>
      <c r="P54" s="231"/>
      <c r="Q54" s="231"/>
      <c r="R54" s="231"/>
      <c r="S54" s="231"/>
    </row>
    <row r="55" spans="1:19" ht="15" customHeight="1" x14ac:dyDescent="0.25">
      <c r="A55" s="232"/>
      <c r="B55" s="233"/>
      <c r="C55" s="234"/>
      <c r="D55" s="234"/>
      <c r="E55" s="235"/>
      <c r="F55" s="232"/>
      <c r="G55" s="232"/>
      <c r="H55" s="272"/>
      <c r="I55" s="273"/>
      <c r="J55" s="241"/>
      <c r="K55" s="241"/>
      <c r="L55" s="241"/>
      <c r="M55" s="241"/>
      <c r="N55" s="231"/>
      <c r="O55" s="231"/>
      <c r="P55" s="231"/>
      <c r="Q55" s="231"/>
      <c r="R55" s="231"/>
      <c r="S55" s="231"/>
    </row>
    <row r="56" spans="1:19" ht="15" customHeight="1" x14ac:dyDescent="0.25">
      <c r="A56" s="232"/>
      <c r="B56" s="35" t="s">
        <v>203</v>
      </c>
      <c r="C56" s="234"/>
      <c r="D56" s="234"/>
      <c r="E56" s="235"/>
      <c r="F56" s="232"/>
      <c r="G56" s="232"/>
      <c r="H56" s="274"/>
      <c r="I56" s="273"/>
      <c r="J56" s="241"/>
      <c r="K56" s="241"/>
      <c r="L56" s="241"/>
      <c r="M56" s="241"/>
      <c r="N56" s="231"/>
      <c r="O56" s="231"/>
      <c r="P56" s="231"/>
      <c r="Q56" s="231"/>
      <c r="R56" s="231"/>
      <c r="S56" s="231"/>
    </row>
    <row r="57" spans="1:19" ht="15" customHeight="1" x14ac:dyDescent="0.25">
      <c r="A57" s="232"/>
      <c r="B57" s="233"/>
      <c r="C57" s="234"/>
      <c r="D57" s="234"/>
      <c r="E57" s="235"/>
      <c r="F57" s="232"/>
      <c r="G57" s="232"/>
      <c r="H57" s="274"/>
      <c r="I57" s="273"/>
      <c r="J57" s="241"/>
      <c r="K57" s="241"/>
      <c r="L57" s="241"/>
      <c r="M57" s="241"/>
      <c r="N57" s="231"/>
      <c r="O57" s="231"/>
      <c r="P57" s="231"/>
      <c r="Q57" s="231"/>
      <c r="R57" s="231"/>
      <c r="S57" s="231"/>
    </row>
    <row r="58" spans="1:19" ht="15" customHeight="1" x14ac:dyDescent="0.25">
      <c r="A58" s="232"/>
      <c r="B58" s="35" t="s">
        <v>204</v>
      </c>
      <c r="C58" s="275"/>
      <c r="D58" s="275"/>
      <c r="E58" s="276"/>
      <c r="F58" s="232"/>
      <c r="G58" s="232"/>
      <c r="H58" s="274"/>
      <c r="I58" s="273"/>
      <c r="J58" s="241"/>
      <c r="K58" s="241"/>
      <c r="L58" s="241"/>
      <c r="M58" s="241"/>
      <c r="N58" s="231"/>
      <c r="O58" s="231"/>
      <c r="P58" s="231"/>
      <c r="Q58" s="231"/>
      <c r="R58" s="231"/>
      <c r="S58" s="231"/>
    </row>
    <row r="59" spans="1:19" ht="15" customHeight="1" x14ac:dyDescent="0.25">
      <c r="A59" s="232"/>
      <c r="B59" s="35" t="s">
        <v>205</v>
      </c>
      <c r="C59" s="275"/>
      <c r="D59" s="275"/>
      <c r="E59" s="276"/>
      <c r="F59" s="232"/>
      <c r="G59" s="232"/>
      <c r="H59" s="274"/>
      <c r="I59" s="273"/>
      <c r="J59" s="241"/>
      <c r="K59" s="241"/>
      <c r="L59" s="241"/>
      <c r="M59" s="241"/>
      <c r="N59" s="231"/>
      <c r="O59" s="231"/>
      <c r="P59" s="231"/>
      <c r="Q59" s="231"/>
      <c r="R59" s="231"/>
      <c r="S59" s="231"/>
    </row>
    <row r="60" spans="1:19" ht="15" customHeight="1" x14ac:dyDescent="0.25">
      <c r="A60" s="232"/>
      <c r="B60" s="35" t="s">
        <v>206</v>
      </c>
      <c r="C60" s="275"/>
      <c r="D60" s="275"/>
      <c r="E60" s="276"/>
      <c r="F60" s="232"/>
      <c r="G60" s="232"/>
      <c r="H60" s="274"/>
      <c r="I60" s="273"/>
      <c r="J60" s="241"/>
      <c r="K60" s="241"/>
      <c r="L60" s="241"/>
      <c r="M60" s="241"/>
      <c r="N60" s="231"/>
      <c r="O60" s="231"/>
      <c r="P60" s="231"/>
      <c r="Q60" s="231"/>
      <c r="R60" s="231"/>
      <c r="S60" s="231"/>
    </row>
    <row r="61" spans="1:19" ht="15" customHeight="1" x14ac:dyDescent="0.25">
      <c r="A61" s="232"/>
      <c r="B61" s="35" t="s">
        <v>207</v>
      </c>
      <c r="C61" s="275"/>
      <c r="D61" s="275"/>
      <c r="E61" s="276"/>
      <c r="F61" s="232"/>
      <c r="G61" s="232"/>
      <c r="H61" s="274"/>
      <c r="I61" s="273"/>
      <c r="J61" s="241"/>
      <c r="K61" s="241"/>
      <c r="L61" s="241"/>
      <c r="M61" s="241"/>
      <c r="N61" s="231"/>
      <c r="O61" s="231"/>
      <c r="P61" s="231"/>
      <c r="Q61" s="231"/>
      <c r="R61" s="231"/>
      <c r="S61" s="231"/>
    </row>
    <row r="62" spans="1:19" ht="15" customHeight="1" x14ac:dyDescent="0.25">
      <c r="A62" s="232"/>
      <c r="B62" s="35" t="s">
        <v>208</v>
      </c>
      <c r="C62" s="275"/>
      <c r="D62" s="275"/>
      <c r="E62" s="276"/>
      <c r="F62" s="232"/>
      <c r="G62" s="232"/>
      <c r="H62" s="274"/>
      <c r="I62" s="273"/>
      <c r="J62" s="241"/>
      <c r="K62" s="241"/>
      <c r="L62" s="241"/>
      <c r="M62" s="241"/>
      <c r="N62" s="231"/>
      <c r="O62" s="231"/>
      <c r="P62" s="231"/>
      <c r="Q62" s="231"/>
      <c r="R62" s="231"/>
      <c r="S62" s="231"/>
    </row>
    <row r="63" spans="1:19" ht="15" customHeight="1" x14ac:dyDescent="0.25">
      <c r="A63" s="232"/>
      <c r="B63" s="35" t="s">
        <v>209</v>
      </c>
      <c r="C63" s="275"/>
      <c r="D63" s="275"/>
      <c r="E63" s="276"/>
      <c r="F63" s="232"/>
      <c r="G63" s="232"/>
      <c r="H63" s="274"/>
      <c r="I63" s="273"/>
      <c r="J63" s="241"/>
      <c r="K63" s="241"/>
      <c r="L63" s="241"/>
      <c r="M63" s="241"/>
      <c r="N63" s="231"/>
      <c r="O63" s="231"/>
      <c r="P63" s="231"/>
      <c r="Q63" s="231"/>
      <c r="R63" s="231"/>
      <c r="S63" s="231"/>
    </row>
    <row r="64" spans="1:19" ht="15" customHeight="1" x14ac:dyDescent="0.25">
      <c r="A64" s="232"/>
      <c r="B64" s="277"/>
      <c r="C64" s="275"/>
      <c r="D64" s="275"/>
      <c r="E64" s="276"/>
      <c r="F64" s="232"/>
      <c r="G64" s="232"/>
      <c r="H64" s="274"/>
      <c r="I64" s="273"/>
      <c r="J64" s="241"/>
      <c r="K64" s="241"/>
      <c r="L64" s="241"/>
      <c r="M64" s="241"/>
      <c r="N64" s="231"/>
      <c r="O64" s="231"/>
      <c r="P64" s="231"/>
      <c r="Q64" s="231"/>
      <c r="R64" s="231"/>
      <c r="S64" s="231"/>
    </row>
    <row r="65" spans="1:19" ht="15" customHeight="1" x14ac:dyDescent="0.25">
      <c r="A65" s="232"/>
      <c r="B65" s="38" t="s">
        <v>210</v>
      </c>
      <c r="C65" s="275"/>
      <c r="D65" s="275"/>
      <c r="E65" s="276"/>
      <c r="F65" s="232"/>
      <c r="G65" s="232"/>
      <c r="H65" s="274"/>
      <c r="I65" s="273"/>
      <c r="J65" s="241"/>
      <c r="K65" s="241"/>
      <c r="L65" s="241"/>
      <c r="M65" s="241"/>
      <c r="N65" s="231"/>
      <c r="O65" s="231"/>
      <c r="P65" s="231"/>
      <c r="Q65" s="231"/>
      <c r="R65" s="231"/>
      <c r="S65" s="231"/>
    </row>
    <row r="66" spans="1:19" ht="15" customHeight="1" x14ac:dyDescent="0.25">
      <c r="A66" s="278"/>
      <c r="B66" s="279"/>
      <c r="C66" s="280"/>
      <c r="D66" s="280"/>
      <c r="E66" s="281"/>
      <c r="F66" s="278"/>
      <c r="G66" s="278"/>
      <c r="H66" s="282"/>
      <c r="I66" s="283"/>
      <c r="J66" s="241"/>
      <c r="K66" s="241"/>
      <c r="L66" s="241"/>
      <c r="M66" s="241"/>
      <c r="N66" s="231"/>
      <c r="O66" s="231"/>
      <c r="P66" s="231"/>
      <c r="Q66" s="231"/>
      <c r="R66" s="231"/>
      <c r="S66" s="231"/>
    </row>
    <row r="67" spans="1:19" ht="15" customHeight="1" x14ac:dyDescent="0.25">
      <c r="A67" s="36" t="s">
        <v>16</v>
      </c>
      <c r="B67" s="253" t="s">
        <v>211</v>
      </c>
      <c r="C67" s="284"/>
      <c r="D67" s="284"/>
      <c r="E67" s="285"/>
      <c r="F67" s="36" t="s">
        <v>187</v>
      </c>
      <c r="G67" s="37">
        <f>160*0.6</f>
        <v>96</v>
      </c>
      <c r="H67" s="37"/>
      <c r="I67" s="256">
        <f>H67*G67</f>
        <v>0</v>
      </c>
      <c r="J67" s="241"/>
      <c r="K67" s="241"/>
      <c r="M67" s="241"/>
      <c r="N67" s="231"/>
      <c r="O67" s="231"/>
      <c r="P67" s="231"/>
      <c r="Q67" s="231"/>
      <c r="R67" s="231"/>
      <c r="S67" s="231"/>
    </row>
    <row r="68" spans="1:19" ht="15" customHeight="1" x14ac:dyDescent="0.25">
      <c r="A68" s="36"/>
      <c r="B68" s="253"/>
      <c r="C68" s="284"/>
      <c r="D68" s="284"/>
      <c r="E68" s="285"/>
      <c r="F68" s="36"/>
      <c r="G68" s="37"/>
      <c r="H68" s="37"/>
      <c r="I68" s="262"/>
      <c r="J68" s="241"/>
      <c r="K68" s="241"/>
      <c r="M68" s="241"/>
      <c r="N68" s="231"/>
      <c r="O68" s="231"/>
      <c r="P68" s="231"/>
      <c r="Q68" s="231"/>
      <c r="R68" s="231"/>
      <c r="S68" s="231"/>
    </row>
    <row r="69" spans="1:19" ht="15" customHeight="1" x14ac:dyDescent="0.25">
      <c r="A69" s="36" t="s">
        <v>17</v>
      </c>
      <c r="B69" s="253" t="s">
        <v>212</v>
      </c>
      <c r="C69" s="284"/>
      <c r="D69" s="284"/>
      <c r="E69" s="285"/>
      <c r="F69" s="36"/>
      <c r="G69" s="37"/>
      <c r="H69" s="37"/>
      <c r="I69" s="262"/>
      <c r="J69" s="241"/>
      <c r="K69" s="241"/>
      <c r="M69" s="241"/>
      <c r="N69" s="231"/>
      <c r="O69" s="231"/>
      <c r="P69" s="231"/>
      <c r="Q69" s="231"/>
      <c r="R69" s="231"/>
      <c r="S69" s="231"/>
    </row>
    <row r="70" spans="1:19" ht="15" customHeight="1" x14ac:dyDescent="0.25">
      <c r="A70" s="36"/>
      <c r="B70" s="253" t="s">
        <v>213</v>
      </c>
      <c r="C70" s="284"/>
      <c r="D70" s="284"/>
      <c r="E70" s="285"/>
      <c r="F70" s="36" t="s">
        <v>178</v>
      </c>
      <c r="G70" s="37">
        <f>0.3*0.3*0.5*(160/3)</f>
        <v>2.4</v>
      </c>
      <c r="H70" s="37"/>
      <c r="I70" s="256">
        <f>H70*G70</f>
        <v>0</v>
      </c>
      <c r="J70" s="241"/>
      <c r="K70" s="241"/>
      <c r="M70" s="241"/>
      <c r="N70" s="231"/>
      <c r="O70" s="231"/>
      <c r="P70" s="231"/>
      <c r="Q70" s="231"/>
      <c r="R70" s="231"/>
      <c r="S70" s="231"/>
    </row>
    <row r="71" spans="1:19" ht="15" customHeight="1" x14ac:dyDescent="0.25">
      <c r="A71" s="36"/>
      <c r="B71" s="253"/>
      <c r="C71" s="284"/>
      <c r="D71" s="284"/>
      <c r="E71" s="285"/>
      <c r="F71" s="36"/>
      <c r="G71" s="37"/>
      <c r="H71" s="37"/>
      <c r="I71" s="262"/>
      <c r="J71" s="241"/>
      <c r="K71" s="241"/>
      <c r="M71" s="241"/>
      <c r="N71" s="231"/>
      <c r="O71" s="231"/>
      <c r="P71" s="231"/>
      <c r="Q71" s="231"/>
      <c r="R71" s="231"/>
      <c r="S71" s="231"/>
    </row>
    <row r="72" spans="1:19" ht="15" customHeight="1" x14ac:dyDescent="0.25">
      <c r="A72" s="36" t="s">
        <v>18</v>
      </c>
      <c r="B72" s="253" t="s">
        <v>214</v>
      </c>
      <c r="C72" s="284"/>
      <c r="D72" s="284"/>
      <c r="E72" s="285"/>
      <c r="F72" s="36"/>
      <c r="G72" s="37"/>
      <c r="H72" s="37"/>
      <c r="I72" s="262"/>
      <c r="J72" s="241"/>
      <c r="K72" s="241"/>
      <c r="M72" s="241"/>
      <c r="N72" s="231"/>
      <c r="O72" s="231"/>
      <c r="P72" s="231"/>
      <c r="Q72" s="231"/>
      <c r="R72" s="231"/>
      <c r="S72" s="231"/>
    </row>
    <row r="73" spans="1:19" ht="15" customHeight="1" x14ac:dyDescent="0.25">
      <c r="A73" s="36"/>
      <c r="B73" s="253" t="s">
        <v>215</v>
      </c>
      <c r="C73" s="284"/>
      <c r="D73" s="284"/>
      <c r="E73" s="285"/>
      <c r="F73" s="36"/>
      <c r="G73" s="37"/>
      <c r="H73" s="37"/>
      <c r="I73" s="262"/>
      <c r="J73" s="241"/>
      <c r="K73" s="241"/>
      <c r="M73" s="241"/>
      <c r="N73" s="231"/>
      <c r="O73" s="231"/>
      <c r="P73" s="231"/>
      <c r="Q73" s="231"/>
      <c r="R73" s="231"/>
      <c r="S73" s="231"/>
    </row>
    <row r="74" spans="1:19" ht="15" customHeight="1" x14ac:dyDescent="0.25">
      <c r="A74" s="36"/>
      <c r="B74" s="253" t="s">
        <v>216</v>
      </c>
      <c r="C74" s="284"/>
      <c r="D74" s="284"/>
      <c r="E74" s="285"/>
      <c r="F74" s="36"/>
      <c r="G74" s="37"/>
      <c r="H74" s="37"/>
      <c r="I74" s="262"/>
      <c r="J74" s="241"/>
      <c r="K74" s="241"/>
      <c r="M74" s="241"/>
      <c r="N74" s="231"/>
      <c r="O74" s="231"/>
      <c r="P74" s="231"/>
      <c r="Q74" s="231"/>
      <c r="R74" s="231"/>
      <c r="S74" s="231"/>
    </row>
    <row r="75" spans="1:19" ht="15" customHeight="1" x14ac:dyDescent="0.25">
      <c r="A75" s="36"/>
      <c r="B75" s="253" t="s">
        <v>217</v>
      </c>
      <c r="C75" s="284"/>
      <c r="D75" s="284"/>
      <c r="E75" s="285"/>
      <c r="F75" s="36" t="s">
        <v>201</v>
      </c>
      <c r="G75" s="37">
        <f>160/3</f>
        <v>53.333333333333336</v>
      </c>
      <c r="H75" s="37"/>
      <c r="I75" s="256">
        <f>H75*G75</f>
        <v>0</v>
      </c>
      <c r="J75" s="241"/>
      <c r="K75" s="241"/>
      <c r="M75" s="241"/>
      <c r="N75" s="231"/>
      <c r="O75" s="231"/>
      <c r="P75" s="231"/>
      <c r="Q75" s="231"/>
      <c r="R75" s="231"/>
      <c r="S75" s="231"/>
    </row>
    <row r="76" spans="1:19" ht="15" customHeight="1" x14ac:dyDescent="0.25">
      <c r="A76" s="36"/>
      <c r="B76" s="253"/>
      <c r="C76" s="284"/>
      <c r="D76" s="284"/>
      <c r="E76" s="285"/>
      <c r="F76" s="36"/>
      <c r="G76" s="37"/>
      <c r="H76" s="37"/>
      <c r="I76" s="262"/>
      <c r="J76" s="241"/>
      <c r="K76" s="241"/>
      <c r="M76" s="241"/>
      <c r="N76" s="231"/>
      <c r="O76" s="231"/>
      <c r="P76" s="231"/>
      <c r="Q76" s="231"/>
      <c r="R76" s="231"/>
      <c r="S76" s="231"/>
    </row>
    <row r="77" spans="1:19" ht="15" customHeight="1" x14ac:dyDescent="0.25">
      <c r="A77" s="36" t="s">
        <v>21</v>
      </c>
      <c r="B77" s="253" t="s">
        <v>218</v>
      </c>
      <c r="C77" s="284"/>
      <c r="D77" s="284"/>
      <c r="E77" s="285"/>
      <c r="F77" s="36"/>
      <c r="G77" s="37"/>
      <c r="H77" s="37"/>
      <c r="I77" s="262"/>
      <c r="J77" s="241"/>
      <c r="K77" s="241"/>
      <c r="M77" s="241"/>
      <c r="N77" s="231"/>
      <c r="O77" s="231"/>
      <c r="P77" s="231"/>
      <c r="Q77" s="231"/>
      <c r="R77" s="231"/>
      <c r="S77" s="231"/>
    </row>
    <row r="78" spans="1:19" ht="15" customHeight="1" x14ac:dyDescent="0.25">
      <c r="A78" s="36"/>
      <c r="B78" s="253" t="s">
        <v>219</v>
      </c>
      <c r="C78" s="284"/>
      <c r="D78" s="284"/>
      <c r="E78" s="285"/>
      <c r="F78" s="36" t="s">
        <v>201</v>
      </c>
      <c r="G78" s="37">
        <f>G75/4</f>
        <v>13.333333333333334</v>
      </c>
      <c r="H78" s="37"/>
      <c r="I78" s="256">
        <f>H78*G78</f>
        <v>0</v>
      </c>
      <c r="J78" s="241"/>
      <c r="K78" s="241"/>
      <c r="M78" s="241"/>
      <c r="N78" s="231"/>
      <c r="O78" s="231"/>
      <c r="P78" s="231"/>
      <c r="Q78" s="231"/>
      <c r="R78" s="231"/>
      <c r="S78" s="231"/>
    </row>
    <row r="79" spans="1:19" ht="15" customHeight="1" x14ac:dyDescent="0.25">
      <c r="A79" s="36"/>
      <c r="B79" s="263"/>
      <c r="C79" s="284"/>
      <c r="D79" s="284"/>
      <c r="E79" s="285"/>
      <c r="F79" s="286"/>
      <c r="G79" s="37"/>
      <c r="H79" s="37"/>
      <c r="I79" s="287"/>
      <c r="J79" s="241"/>
      <c r="K79" s="241"/>
      <c r="M79" s="241"/>
      <c r="N79" s="231"/>
      <c r="O79" s="231"/>
      <c r="P79" s="231"/>
      <c r="Q79" s="231"/>
      <c r="R79" s="231"/>
      <c r="S79" s="231"/>
    </row>
    <row r="80" spans="1:19" ht="15" customHeight="1" x14ac:dyDescent="0.25">
      <c r="A80" s="36"/>
      <c r="B80" s="38" t="s">
        <v>220</v>
      </c>
      <c r="C80" s="284"/>
      <c r="D80" s="284"/>
      <c r="E80" s="285"/>
      <c r="F80" s="286"/>
      <c r="G80" s="37"/>
      <c r="H80" s="37"/>
      <c r="I80" s="287"/>
      <c r="J80" s="241"/>
      <c r="K80" s="241"/>
      <c r="M80" s="241"/>
      <c r="N80" s="231"/>
      <c r="O80" s="231"/>
      <c r="P80" s="231"/>
      <c r="Q80" s="231"/>
      <c r="R80" s="231"/>
      <c r="S80" s="231"/>
    </row>
    <row r="81" spans="1:19" ht="15" customHeight="1" x14ac:dyDescent="0.25">
      <c r="A81" s="36"/>
      <c r="B81" s="277"/>
      <c r="C81" s="284"/>
      <c r="D81" s="284"/>
      <c r="E81" s="285"/>
      <c r="F81" s="286"/>
      <c r="G81" s="286"/>
      <c r="H81" s="37"/>
      <c r="I81" s="287"/>
      <c r="J81" s="241"/>
      <c r="K81" s="241"/>
      <c r="M81" s="241"/>
      <c r="N81" s="231"/>
      <c r="O81" s="231"/>
      <c r="P81" s="231"/>
      <c r="Q81" s="231"/>
      <c r="R81" s="231"/>
      <c r="S81" s="231"/>
    </row>
    <row r="82" spans="1:19" ht="15" customHeight="1" x14ac:dyDescent="0.25">
      <c r="A82" s="36" t="s">
        <v>22</v>
      </c>
      <c r="B82" s="253" t="s">
        <v>221</v>
      </c>
      <c r="C82" s="284"/>
      <c r="D82" s="284"/>
      <c r="E82" s="285"/>
      <c r="F82" s="245"/>
      <c r="G82" s="245"/>
      <c r="H82" s="37"/>
      <c r="I82" s="249"/>
      <c r="J82" s="241"/>
      <c r="K82" s="241"/>
      <c r="M82" s="241"/>
      <c r="N82" s="231"/>
      <c r="O82" s="231"/>
      <c r="P82" s="231"/>
      <c r="Q82" s="231"/>
      <c r="R82" s="231"/>
      <c r="S82" s="231"/>
    </row>
    <row r="83" spans="1:19" ht="15" customHeight="1" x14ac:dyDescent="0.25">
      <c r="A83" s="36"/>
      <c r="B83" s="253" t="s">
        <v>222</v>
      </c>
      <c r="C83" s="284"/>
      <c r="D83" s="284"/>
      <c r="E83" s="285"/>
      <c r="F83" s="286"/>
      <c r="G83" s="286"/>
      <c r="H83" s="37"/>
      <c r="I83" s="287"/>
      <c r="J83" s="241"/>
      <c r="K83" s="241"/>
      <c r="M83" s="241"/>
      <c r="N83" s="231"/>
      <c r="O83" s="231"/>
      <c r="P83" s="231"/>
      <c r="Q83" s="231"/>
      <c r="R83" s="231"/>
      <c r="S83" s="231"/>
    </row>
    <row r="84" spans="1:19" ht="15" customHeight="1" x14ac:dyDescent="0.25">
      <c r="A84" s="36"/>
      <c r="B84" s="253" t="s">
        <v>223</v>
      </c>
      <c r="C84" s="284"/>
      <c r="D84" s="284"/>
      <c r="E84" s="285"/>
      <c r="F84" s="286"/>
      <c r="G84" s="286"/>
      <c r="H84" s="37"/>
      <c r="I84" s="287"/>
      <c r="J84" s="241"/>
      <c r="K84" s="241"/>
      <c r="M84" s="241"/>
      <c r="N84" s="231"/>
      <c r="O84" s="231"/>
      <c r="P84" s="231"/>
      <c r="Q84" s="231"/>
      <c r="R84" s="231"/>
      <c r="S84" s="231"/>
    </row>
    <row r="85" spans="1:19" ht="15" customHeight="1" x14ac:dyDescent="0.25">
      <c r="A85" s="36"/>
      <c r="B85" s="253" t="s">
        <v>224</v>
      </c>
      <c r="C85" s="284"/>
      <c r="D85" s="284"/>
      <c r="E85" s="285"/>
      <c r="F85" s="36" t="s">
        <v>178</v>
      </c>
      <c r="G85" s="37">
        <f>G70</f>
        <v>2.4</v>
      </c>
      <c r="H85" s="37"/>
      <c r="I85" s="256">
        <f>H85*G85</f>
        <v>0</v>
      </c>
      <c r="J85" s="241"/>
      <c r="K85" s="241"/>
      <c r="M85" s="241"/>
      <c r="N85" s="231"/>
      <c r="O85" s="231"/>
      <c r="P85" s="231"/>
      <c r="Q85" s="231"/>
      <c r="R85" s="231"/>
      <c r="S85" s="231"/>
    </row>
    <row r="86" spans="1:19" ht="15" customHeight="1" x14ac:dyDescent="0.25">
      <c r="A86" s="36"/>
      <c r="B86" s="253"/>
      <c r="C86" s="284"/>
      <c r="D86" s="284"/>
      <c r="E86" s="285"/>
      <c r="F86" s="36"/>
      <c r="G86" s="37"/>
      <c r="H86" s="37"/>
      <c r="I86" s="262"/>
      <c r="J86" s="241"/>
      <c r="K86" s="241"/>
      <c r="M86" s="241"/>
      <c r="N86" s="231"/>
      <c r="O86" s="231"/>
      <c r="P86" s="231"/>
      <c r="Q86" s="231"/>
      <c r="R86" s="231"/>
      <c r="S86" s="231"/>
    </row>
    <row r="87" spans="1:19" ht="15" customHeight="1" x14ac:dyDescent="0.25">
      <c r="A87" s="36" t="s">
        <v>24</v>
      </c>
      <c r="B87" s="253" t="s">
        <v>225</v>
      </c>
      <c r="C87" s="284"/>
      <c r="D87" s="284"/>
      <c r="E87" s="285"/>
      <c r="F87" s="36"/>
      <c r="G87" s="37"/>
      <c r="H87" s="37"/>
      <c r="I87" s="262"/>
      <c r="J87" s="241"/>
      <c r="K87" s="241"/>
      <c r="M87" s="241"/>
      <c r="N87" s="231"/>
      <c r="O87" s="231"/>
      <c r="P87" s="231"/>
      <c r="Q87" s="231"/>
      <c r="R87" s="231"/>
      <c r="S87" s="231"/>
    </row>
    <row r="88" spans="1:19" ht="15" customHeight="1" x14ac:dyDescent="0.25">
      <c r="A88" s="36"/>
      <c r="B88" s="253" t="s">
        <v>226</v>
      </c>
      <c r="C88" s="284"/>
      <c r="D88" s="284"/>
      <c r="E88" s="285"/>
      <c r="F88" s="36"/>
      <c r="G88" s="37"/>
      <c r="H88" s="37"/>
      <c r="I88" s="262"/>
      <c r="J88" s="241"/>
      <c r="K88" s="241"/>
      <c r="M88" s="241"/>
      <c r="N88" s="231"/>
      <c r="O88" s="231"/>
      <c r="P88" s="231"/>
      <c r="Q88" s="231"/>
      <c r="R88" s="231"/>
      <c r="S88" s="231"/>
    </row>
    <row r="89" spans="1:19" ht="15" customHeight="1" x14ac:dyDescent="0.25">
      <c r="A89" s="36"/>
      <c r="B89" s="253" t="s">
        <v>227</v>
      </c>
      <c r="C89" s="284"/>
      <c r="D89" s="284"/>
      <c r="E89" s="285"/>
      <c r="F89" s="36" t="s">
        <v>228</v>
      </c>
      <c r="G89" s="37">
        <v>160</v>
      </c>
      <c r="H89" s="37"/>
      <c r="I89" s="256">
        <f>H89*G89</f>
        <v>0</v>
      </c>
      <c r="J89" s="241"/>
      <c r="K89" s="241"/>
      <c r="M89" s="241"/>
      <c r="N89" s="231"/>
      <c r="O89" s="231"/>
      <c r="P89" s="231"/>
      <c r="Q89" s="231"/>
      <c r="R89" s="231"/>
      <c r="S89" s="231"/>
    </row>
    <row r="90" spans="1:19" ht="15" customHeight="1" x14ac:dyDescent="0.25">
      <c r="A90" s="36"/>
      <c r="B90" s="253"/>
      <c r="C90" s="284"/>
      <c r="D90" s="284"/>
      <c r="E90" s="285"/>
      <c r="F90" s="36"/>
      <c r="G90" s="37"/>
      <c r="H90" s="37"/>
      <c r="I90" s="262"/>
      <c r="J90" s="241"/>
      <c r="K90" s="241"/>
      <c r="M90" s="241"/>
      <c r="N90" s="231"/>
      <c r="O90" s="231"/>
      <c r="P90" s="231"/>
      <c r="Q90" s="231"/>
      <c r="R90" s="231"/>
      <c r="S90" s="231"/>
    </row>
    <row r="91" spans="1:19" ht="15" customHeight="1" x14ac:dyDescent="0.25">
      <c r="A91" s="36" t="s">
        <v>25</v>
      </c>
      <c r="B91" s="253" t="s">
        <v>229</v>
      </c>
      <c r="C91" s="284"/>
      <c r="D91" s="284"/>
      <c r="E91" s="285"/>
      <c r="F91" s="36" t="s">
        <v>14</v>
      </c>
      <c r="G91" s="37">
        <v>1</v>
      </c>
      <c r="H91" s="37"/>
      <c r="I91" s="256">
        <f>H91*G91</f>
        <v>0</v>
      </c>
      <c r="J91" s="241"/>
      <c r="K91" s="241"/>
      <c r="M91" s="241"/>
      <c r="N91" s="231"/>
      <c r="O91" s="231"/>
      <c r="P91" s="231"/>
      <c r="Q91" s="231"/>
      <c r="R91" s="231"/>
      <c r="S91" s="231"/>
    </row>
    <row r="92" spans="1:19" ht="15" customHeight="1" x14ac:dyDescent="0.25">
      <c r="A92" s="36"/>
      <c r="B92" s="253"/>
      <c r="C92" s="284"/>
      <c r="D92" s="284"/>
      <c r="E92" s="285"/>
      <c r="F92" s="36"/>
      <c r="G92" s="37"/>
      <c r="H92" s="37"/>
      <c r="I92" s="262"/>
      <c r="J92" s="241"/>
      <c r="K92" s="241"/>
      <c r="M92" s="241"/>
      <c r="N92" s="231"/>
      <c r="O92" s="231"/>
      <c r="P92" s="231"/>
      <c r="Q92" s="231"/>
      <c r="R92" s="231"/>
      <c r="S92" s="231"/>
    </row>
    <row r="93" spans="1:19" ht="15" customHeight="1" x14ac:dyDescent="0.25">
      <c r="A93" s="36" t="s">
        <v>26</v>
      </c>
      <c r="B93" s="253" t="s">
        <v>230</v>
      </c>
      <c r="C93" s="284"/>
      <c r="D93" s="284"/>
      <c r="E93" s="285"/>
      <c r="F93" s="36"/>
      <c r="G93" s="37"/>
      <c r="H93" s="37"/>
      <c r="I93" s="262"/>
      <c r="J93" s="241"/>
      <c r="K93" s="241"/>
      <c r="M93" s="241"/>
      <c r="N93" s="231"/>
      <c r="O93" s="231"/>
      <c r="P93" s="231"/>
      <c r="Q93" s="231"/>
      <c r="R93" s="231"/>
      <c r="S93" s="231"/>
    </row>
    <row r="94" spans="1:19" ht="15" customHeight="1" x14ac:dyDescent="0.25">
      <c r="A94" s="36"/>
      <c r="B94" s="253" t="s">
        <v>231</v>
      </c>
      <c r="C94" s="284"/>
      <c r="D94" s="284"/>
      <c r="E94" s="285"/>
      <c r="F94" s="36" t="s">
        <v>228</v>
      </c>
      <c r="G94" s="37">
        <f>160*6</f>
        <v>960</v>
      </c>
      <c r="H94" s="37"/>
      <c r="I94" s="256">
        <f>H94*G94</f>
        <v>0</v>
      </c>
      <c r="J94" s="241"/>
      <c r="K94" s="241"/>
      <c r="M94" s="241"/>
      <c r="N94" s="231"/>
      <c r="O94" s="231"/>
      <c r="P94" s="231"/>
      <c r="Q94" s="231"/>
      <c r="R94" s="231"/>
      <c r="S94" s="231"/>
    </row>
    <row r="95" spans="1:19" ht="15" customHeight="1" x14ac:dyDescent="0.25">
      <c r="A95" s="36"/>
      <c r="B95" s="253"/>
      <c r="C95" s="284"/>
      <c r="D95" s="284"/>
      <c r="E95" s="285"/>
      <c r="F95" s="36"/>
      <c r="G95" s="37"/>
      <c r="H95" s="37"/>
      <c r="I95" s="262"/>
      <c r="J95" s="241"/>
      <c r="K95" s="241"/>
      <c r="M95" s="241"/>
      <c r="N95" s="231"/>
      <c r="O95" s="231"/>
      <c r="P95" s="231"/>
      <c r="Q95" s="231"/>
      <c r="R95" s="231"/>
      <c r="S95" s="231"/>
    </row>
    <row r="96" spans="1:19" ht="15" customHeight="1" x14ac:dyDescent="0.25">
      <c r="A96" s="36" t="s">
        <v>27</v>
      </c>
      <c r="B96" s="253" t="s">
        <v>232</v>
      </c>
      <c r="C96" s="284"/>
      <c r="D96" s="284"/>
      <c r="E96" s="285"/>
      <c r="F96" s="36" t="s">
        <v>228</v>
      </c>
      <c r="G96" s="37">
        <f>160*7</f>
        <v>1120</v>
      </c>
      <c r="H96" s="37"/>
      <c r="I96" s="256">
        <f>H96*G96</f>
        <v>0</v>
      </c>
      <c r="J96" s="241"/>
      <c r="K96" s="241"/>
      <c r="M96" s="241"/>
      <c r="N96" s="231"/>
      <c r="O96" s="231"/>
      <c r="P96" s="231"/>
      <c r="Q96" s="231"/>
      <c r="R96" s="231"/>
      <c r="S96" s="231"/>
    </row>
    <row r="97" spans="1:19" ht="15" customHeight="1" x14ac:dyDescent="0.25">
      <c r="A97" s="36"/>
      <c r="B97" s="263"/>
      <c r="C97" s="284"/>
      <c r="D97" s="284"/>
      <c r="E97" s="285"/>
      <c r="F97" s="36"/>
      <c r="G97" s="37"/>
      <c r="H97" s="37"/>
      <c r="I97" s="262"/>
      <c r="J97" s="241"/>
      <c r="K97" s="241"/>
      <c r="M97" s="241"/>
      <c r="N97" s="231"/>
      <c r="O97" s="231"/>
      <c r="P97" s="231"/>
      <c r="Q97" s="231"/>
      <c r="R97" s="231"/>
      <c r="S97" s="231"/>
    </row>
    <row r="98" spans="1:19" ht="15" customHeight="1" x14ac:dyDescent="0.25">
      <c r="A98" s="36" t="s">
        <v>233</v>
      </c>
      <c r="B98" s="253" t="s">
        <v>234</v>
      </c>
      <c r="C98" s="284"/>
      <c r="D98" s="284"/>
      <c r="E98" s="285"/>
      <c r="F98" s="36"/>
      <c r="G98" s="37"/>
      <c r="H98" s="37"/>
      <c r="I98" s="262"/>
      <c r="J98" s="241"/>
      <c r="K98" s="241"/>
      <c r="M98" s="241"/>
      <c r="N98" s="231"/>
      <c r="O98" s="231"/>
      <c r="P98" s="231"/>
      <c r="Q98" s="231"/>
      <c r="R98" s="231"/>
      <c r="S98" s="231"/>
    </row>
    <row r="99" spans="1:19" ht="15" customHeight="1" x14ac:dyDescent="0.25">
      <c r="A99" s="36"/>
      <c r="B99" s="253" t="s">
        <v>235</v>
      </c>
      <c r="C99" s="284"/>
      <c r="D99" s="284"/>
      <c r="E99" s="285"/>
      <c r="F99" s="36"/>
      <c r="G99" s="37"/>
      <c r="H99" s="37"/>
      <c r="I99" s="262"/>
      <c r="J99" s="241"/>
      <c r="K99" s="241"/>
      <c r="M99" s="241"/>
      <c r="N99" s="231"/>
      <c r="O99" s="231"/>
      <c r="P99" s="231"/>
      <c r="Q99" s="231"/>
      <c r="R99" s="231"/>
      <c r="S99" s="231"/>
    </row>
    <row r="100" spans="1:19" ht="15" customHeight="1" x14ac:dyDescent="0.25">
      <c r="A100" s="36"/>
      <c r="B100" s="253" t="s">
        <v>236</v>
      </c>
      <c r="C100" s="284"/>
      <c r="D100" s="284"/>
      <c r="E100" s="285"/>
      <c r="F100" s="36" t="s">
        <v>228</v>
      </c>
      <c r="G100" s="37">
        <v>160</v>
      </c>
      <c r="H100" s="37"/>
      <c r="I100" s="256">
        <f>H100*G100</f>
        <v>0</v>
      </c>
      <c r="J100" s="241"/>
      <c r="K100" s="241"/>
      <c r="M100" s="241"/>
      <c r="N100" s="231"/>
      <c r="O100" s="231"/>
      <c r="P100" s="231"/>
      <c r="Q100" s="231"/>
      <c r="R100" s="231"/>
      <c r="S100" s="231"/>
    </row>
    <row r="101" spans="1:19" ht="15" customHeight="1" x14ac:dyDescent="0.25">
      <c r="A101" s="36"/>
      <c r="B101" s="253"/>
      <c r="C101" s="284"/>
      <c r="D101" s="284"/>
      <c r="E101" s="285"/>
      <c r="F101" s="36"/>
      <c r="G101" s="37"/>
      <c r="H101" s="37"/>
      <c r="I101" s="262"/>
      <c r="J101" s="241"/>
      <c r="K101" s="241"/>
      <c r="M101" s="241"/>
      <c r="N101" s="231"/>
      <c r="O101" s="231"/>
      <c r="P101" s="231"/>
      <c r="Q101" s="231"/>
      <c r="R101" s="231"/>
      <c r="S101" s="231"/>
    </row>
    <row r="102" spans="1:19" ht="15" customHeight="1" x14ac:dyDescent="0.25">
      <c r="A102" s="36" t="s">
        <v>237</v>
      </c>
      <c r="B102" s="253" t="s">
        <v>238</v>
      </c>
      <c r="C102" s="284"/>
      <c r="D102" s="284"/>
      <c r="E102" s="285"/>
      <c r="F102" s="36"/>
      <c r="G102" s="37"/>
      <c r="H102" s="37"/>
      <c r="I102" s="262"/>
      <c r="J102" s="241"/>
      <c r="K102" s="241"/>
      <c r="M102" s="241"/>
      <c r="N102" s="231"/>
      <c r="O102" s="231"/>
      <c r="P102" s="231"/>
      <c r="Q102" s="231"/>
      <c r="R102" s="231"/>
      <c r="S102" s="231"/>
    </row>
    <row r="103" spans="1:19" ht="15" customHeight="1" x14ac:dyDescent="0.25">
      <c r="A103" s="36"/>
      <c r="B103" s="253" t="s">
        <v>239</v>
      </c>
      <c r="C103" s="284"/>
      <c r="D103" s="284"/>
      <c r="E103" s="285"/>
      <c r="F103" s="36" t="s">
        <v>228</v>
      </c>
      <c r="G103" s="37">
        <v>160</v>
      </c>
      <c r="H103" s="37"/>
      <c r="I103" s="256">
        <f>H103*G103</f>
        <v>0</v>
      </c>
      <c r="J103" s="241"/>
      <c r="K103" s="241"/>
      <c r="M103" s="241"/>
      <c r="N103" s="231"/>
      <c r="O103" s="231"/>
      <c r="P103" s="231"/>
      <c r="Q103" s="231"/>
      <c r="R103" s="231"/>
      <c r="S103" s="231"/>
    </row>
    <row r="104" spans="1:19" ht="15" customHeight="1" x14ac:dyDescent="0.25">
      <c r="A104" s="36"/>
      <c r="B104" s="253"/>
      <c r="C104" s="284"/>
      <c r="D104" s="284"/>
      <c r="E104" s="285"/>
      <c r="F104" s="286"/>
      <c r="G104" s="37"/>
      <c r="H104" s="37"/>
      <c r="I104" s="262"/>
      <c r="J104" s="241"/>
      <c r="K104" s="241"/>
      <c r="M104" s="241"/>
      <c r="N104" s="231"/>
      <c r="O104" s="231"/>
      <c r="P104" s="231"/>
      <c r="Q104" s="231"/>
      <c r="R104" s="231"/>
      <c r="S104" s="231"/>
    </row>
    <row r="105" spans="1:19" ht="15" customHeight="1" x14ac:dyDescent="0.25">
      <c r="A105" s="36" t="s">
        <v>240</v>
      </c>
      <c r="B105" s="253" t="s">
        <v>241</v>
      </c>
      <c r="C105" s="284"/>
      <c r="D105" s="284"/>
      <c r="E105" s="285"/>
      <c r="F105" s="286"/>
      <c r="G105" s="37"/>
      <c r="H105" s="37"/>
      <c r="I105" s="262"/>
      <c r="J105" s="241"/>
      <c r="K105" s="241"/>
      <c r="M105" s="241"/>
      <c r="N105" s="231"/>
      <c r="O105" s="231"/>
      <c r="P105" s="231"/>
      <c r="Q105" s="231"/>
      <c r="R105" s="231"/>
      <c r="S105" s="231"/>
    </row>
    <row r="106" spans="1:19" ht="15" customHeight="1" thickBot="1" x14ac:dyDescent="0.3">
      <c r="A106" s="36"/>
      <c r="B106" s="253" t="s">
        <v>242</v>
      </c>
      <c r="C106" s="288"/>
      <c r="D106" s="288"/>
      <c r="E106" s="289"/>
      <c r="F106" s="36" t="s">
        <v>7</v>
      </c>
      <c r="G106" s="37">
        <f>G75+G78</f>
        <v>66.666666666666671</v>
      </c>
      <c r="H106" s="37"/>
      <c r="I106" s="256">
        <f>H106*G106</f>
        <v>0</v>
      </c>
      <c r="J106" s="241"/>
      <c r="K106" s="241"/>
      <c r="M106" s="241"/>
      <c r="N106" s="231"/>
      <c r="O106" s="231"/>
      <c r="P106" s="231"/>
      <c r="Q106" s="231"/>
      <c r="R106" s="231"/>
      <c r="S106" s="231"/>
    </row>
    <row r="107" spans="1:19" ht="21" customHeight="1" thickBot="1" x14ac:dyDescent="0.3">
      <c r="A107" s="266"/>
      <c r="B107" s="361" t="s">
        <v>34</v>
      </c>
      <c r="C107" s="362"/>
      <c r="D107" s="362"/>
      <c r="E107" s="363"/>
      <c r="F107" s="269"/>
      <c r="G107" s="269"/>
      <c r="H107" s="270"/>
      <c r="I107" s="290">
        <f>SUM(I67:I106)</f>
        <v>0</v>
      </c>
      <c r="J107" s="241"/>
      <c r="K107" s="241"/>
      <c r="L107" s="241"/>
      <c r="M107" s="241"/>
      <c r="N107" s="231"/>
      <c r="O107" s="231"/>
      <c r="P107" s="231"/>
      <c r="Q107" s="231"/>
      <c r="R107" s="231"/>
      <c r="S107" s="231"/>
    </row>
    <row r="108" spans="1:19" ht="15" customHeight="1" x14ac:dyDescent="0.25">
      <c r="A108" s="278"/>
      <c r="B108" s="291"/>
      <c r="C108" s="292"/>
      <c r="D108" s="292"/>
      <c r="E108" s="293"/>
      <c r="F108" s="278"/>
      <c r="G108" s="278"/>
      <c r="H108" s="282"/>
      <c r="I108" s="283"/>
      <c r="J108" s="230"/>
      <c r="K108" s="230"/>
      <c r="L108" s="230"/>
      <c r="M108" s="230"/>
      <c r="N108" s="231"/>
      <c r="O108" s="231"/>
      <c r="P108" s="231"/>
      <c r="Q108" s="231"/>
      <c r="R108" s="231"/>
      <c r="S108" s="231"/>
    </row>
    <row r="109" spans="1:19" ht="15" customHeight="1" x14ac:dyDescent="0.25">
      <c r="A109" s="238"/>
      <c r="B109" s="294" t="str">
        <f>B3</f>
        <v>PROJECT: PROPOSED BOREHOLE REHABILITATION WORKS</v>
      </c>
      <c r="C109" s="295"/>
      <c r="D109" s="295"/>
      <c r="E109" s="296"/>
      <c r="F109" s="297"/>
      <c r="G109" s="298"/>
      <c r="H109" s="39"/>
      <c r="I109" s="299"/>
      <c r="J109" s="241"/>
      <c r="K109" s="241"/>
      <c r="L109" s="241"/>
      <c r="M109" s="241"/>
      <c r="N109" s="231"/>
      <c r="O109" s="231"/>
      <c r="P109" s="231"/>
      <c r="Q109" s="231"/>
      <c r="R109" s="231"/>
      <c r="S109" s="231"/>
    </row>
    <row r="110" spans="1:19" ht="15" customHeight="1" x14ac:dyDescent="0.25">
      <c r="A110" s="238"/>
      <c r="B110" s="294" t="str">
        <f>B4</f>
        <v>LOCATION: QALAANQALE VILLAGE BOREHOLE XARARDHEERE DISTRICT</v>
      </c>
      <c r="C110" s="295"/>
      <c r="D110" s="295"/>
      <c r="E110" s="296"/>
      <c r="F110" s="297"/>
      <c r="G110" s="298"/>
      <c r="H110" s="39"/>
      <c r="I110" s="299"/>
      <c r="J110" s="241"/>
      <c r="K110" s="241"/>
      <c r="L110" s="241"/>
      <c r="M110" s="241"/>
      <c r="N110" s="231"/>
      <c r="O110" s="231"/>
      <c r="P110" s="231"/>
      <c r="Q110" s="231"/>
      <c r="R110" s="231"/>
      <c r="S110" s="231"/>
    </row>
    <row r="111" spans="1:19" ht="15" customHeight="1" x14ac:dyDescent="0.25">
      <c r="A111" s="238"/>
      <c r="B111" s="294"/>
      <c r="C111" s="295"/>
      <c r="D111" s="295"/>
      <c r="E111" s="296"/>
      <c r="F111" s="297"/>
      <c r="G111" s="298"/>
      <c r="H111" s="39"/>
      <c r="I111" s="299"/>
      <c r="J111" s="241"/>
      <c r="K111" s="241"/>
      <c r="L111" s="241"/>
      <c r="M111" s="241"/>
      <c r="N111" s="231"/>
      <c r="O111" s="231"/>
      <c r="P111" s="231"/>
      <c r="Q111" s="231"/>
      <c r="R111" s="231"/>
      <c r="S111" s="231"/>
    </row>
    <row r="112" spans="1:19" ht="15" customHeight="1" x14ac:dyDescent="0.25">
      <c r="A112" s="238"/>
      <c r="B112" s="294" t="str">
        <f>B6</f>
        <v>SECTION 8: FENCE AND GATE</v>
      </c>
      <c r="C112" s="295"/>
      <c r="D112" s="295"/>
      <c r="E112" s="296"/>
      <c r="F112" s="297"/>
      <c r="G112" s="298"/>
      <c r="H112" s="39"/>
      <c r="I112" s="299"/>
      <c r="J112" s="241"/>
      <c r="K112" s="241"/>
      <c r="L112" s="241"/>
      <c r="M112" s="241"/>
      <c r="N112" s="231"/>
      <c r="O112" s="231"/>
      <c r="P112" s="231"/>
      <c r="Q112" s="231"/>
      <c r="R112" s="231"/>
      <c r="S112" s="231"/>
    </row>
    <row r="113" spans="1:19" ht="15" customHeight="1" x14ac:dyDescent="0.25">
      <c r="A113" s="238"/>
      <c r="B113" s="294"/>
      <c r="C113" s="295"/>
      <c r="D113" s="295"/>
      <c r="E113" s="296"/>
      <c r="F113" s="297"/>
      <c r="G113" s="298"/>
      <c r="H113" s="39"/>
      <c r="I113" s="299"/>
      <c r="J113" s="241"/>
      <c r="K113" s="241"/>
      <c r="L113" s="241"/>
      <c r="M113" s="241"/>
      <c r="N113" s="231"/>
      <c r="O113" s="231"/>
      <c r="P113" s="231"/>
      <c r="Q113" s="231"/>
      <c r="R113" s="231"/>
      <c r="S113" s="231"/>
    </row>
    <row r="114" spans="1:19" ht="15" customHeight="1" x14ac:dyDescent="0.25">
      <c r="A114" s="238"/>
      <c r="B114" s="300" t="s">
        <v>243</v>
      </c>
      <c r="C114" s="40"/>
      <c r="D114" s="40"/>
      <c r="E114" s="41"/>
      <c r="F114" s="297"/>
      <c r="G114" s="298"/>
      <c r="H114" s="39"/>
      <c r="I114" s="299"/>
      <c r="J114" s="241"/>
      <c r="K114" s="241"/>
      <c r="L114" s="241"/>
      <c r="M114" s="241"/>
      <c r="N114" s="231"/>
      <c r="O114" s="231"/>
      <c r="P114" s="231"/>
      <c r="Q114" s="231"/>
      <c r="R114" s="231"/>
      <c r="S114" s="231"/>
    </row>
    <row r="115" spans="1:19" ht="15" customHeight="1" x14ac:dyDescent="0.25">
      <c r="A115" s="238"/>
      <c r="B115" s="300"/>
      <c r="C115" s="40"/>
      <c r="D115" s="40"/>
      <c r="E115" s="41"/>
      <c r="F115" s="297"/>
      <c r="G115" s="301"/>
      <c r="H115" s="39"/>
      <c r="I115" s="299"/>
      <c r="J115" s="230"/>
      <c r="K115" s="230"/>
      <c r="L115" s="230"/>
      <c r="M115" s="230"/>
      <c r="N115" s="231"/>
      <c r="O115" s="231"/>
      <c r="P115" s="231"/>
      <c r="Q115" s="231"/>
      <c r="R115" s="231"/>
      <c r="S115" s="231"/>
    </row>
    <row r="116" spans="1:19" ht="15.75" x14ac:dyDescent="0.25">
      <c r="A116" s="238"/>
      <c r="B116" s="300" t="s">
        <v>244</v>
      </c>
      <c r="C116" s="302" t="s">
        <v>245</v>
      </c>
      <c r="D116" s="33"/>
      <c r="E116" s="303"/>
      <c r="F116" s="39"/>
      <c r="G116" s="304" t="s">
        <v>35</v>
      </c>
      <c r="H116" s="42"/>
      <c r="I116" s="305" t="s">
        <v>246</v>
      </c>
      <c r="J116" s="230"/>
      <c r="K116" s="230"/>
      <c r="L116" s="230"/>
      <c r="M116" s="230"/>
      <c r="N116" s="231"/>
      <c r="O116" s="231"/>
      <c r="P116" s="231"/>
      <c r="Q116" s="231"/>
      <c r="R116" s="231"/>
      <c r="S116" s="231"/>
    </row>
    <row r="117" spans="1:19" ht="18.75" x14ac:dyDescent="0.25">
      <c r="A117" s="232"/>
      <c r="B117" s="300"/>
      <c r="C117" s="40"/>
      <c r="D117" s="306"/>
      <c r="E117" s="303"/>
      <c r="F117" s="39"/>
      <c r="G117" s="307"/>
      <c r="H117" s="42"/>
      <c r="I117" s="308"/>
      <c r="J117" s="309"/>
      <c r="K117" s="309"/>
      <c r="L117" s="309"/>
      <c r="M117" s="309"/>
      <c r="N117" s="231"/>
      <c r="O117" s="231"/>
      <c r="P117" s="231"/>
      <c r="Q117" s="231"/>
      <c r="R117" s="231"/>
      <c r="S117" s="231"/>
    </row>
    <row r="118" spans="1:19" ht="15.75" x14ac:dyDescent="0.25">
      <c r="A118" s="238"/>
      <c r="B118" s="43">
        <v>1</v>
      </c>
      <c r="C118" s="44" t="str">
        <f>B8</f>
        <v>ELEMENT No. 1: GATE</v>
      </c>
      <c r="D118" s="310"/>
      <c r="E118" s="303"/>
      <c r="F118" s="39"/>
      <c r="G118" s="311" t="s">
        <v>247</v>
      </c>
      <c r="H118" s="42"/>
      <c r="I118" s="312">
        <f>SUM(I49)</f>
        <v>0</v>
      </c>
      <c r="J118" s="241"/>
      <c r="K118" s="241"/>
      <c r="L118" s="241"/>
      <c r="M118" s="241"/>
      <c r="N118" s="231"/>
      <c r="O118" s="231"/>
      <c r="P118" s="231"/>
      <c r="Q118" s="231"/>
      <c r="R118" s="231"/>
      <c r="S118" s="231"/>
    </row>
    <row r="119" spans="1:19" ht="15.75" x14ac:dyDescent="0.25">
      <c r="A119" s="238"/>
      <c r="B119" s="313"/>
      <c r="C119" s="314"/>
      <c r="D119" s="310"/>
      <c r="E119" s="303"/>
      <c r="F119" s="39"/>
      <c r="G119" s="307"/>
      <c r="H119" s="42"/>
      <c r="I119" s="312"/>
      <c r="J119" s="241"/>
      <c r="K119" s="241"/>
      <c r="L119" s="241"/>
      <c r="M119" s="241"/>
      <c r="N119" s="231"/>
      <c r="O119" s="231"/>
      <c r="P119" s="231"/>
      <c r="Q119" s="231"/>
      <c r="R119" s="231"/>
      <c r="S119" s="231"/>
    </row>
    <row r="120" spans="1:19" ht="15.75" x14ac:dyDescent="0.25">
      <c r="A120" s="238"/>
      <c r="B120" s="43">
        <v>2</v>
      </c>
      <c r="C120" s="44" t="str">
        <f>B56</f>
        <v>ELEMENT No. 2 : FENCE</v>
      </c>
      <c r="D120" s="310"/>
      <c r="E120" s="303"/>
      <c r="F120" s="39"/>
      <c r="G120" s="311" t="s">
        <v>248</v>
      </c>
      <c r="H120" s="315"/>
      <c r="I120" s="312">
        <f>SUM(I107)</f>
        <v>0</v>
      </c>
      <c r="J120" s="241"/>
      <c r="K120" s="241"/>
      <c r="L120" s="241"/>
      <c r="M120" s="241"/>
      <c r="N120" s="231"/>
      <c r="O120" s="231"/>
      <c r="P120" s="231"/>
      <c r="Q120" s="231"/>
      <c r="R120" s="231"/>
      <c r="S120" s="231"/>
    </row>
    <row r="121" spans="1:19" ht="16.5" thickBot="1" x14ac:dyDescent="0.3">
      <c r="A121" s="238"/>
      <c r="B121" s="313"/>
      <c r="C121" s="45"/>
      <c r="D121" s="45"/>
      <c r="E121" s="316"/>
      <c r="F121" s="245"/>
      <c r="G121" s="317"/>
      <c r="H121" s="245"/>
      <c r="I121" s="318"/>
      <c r="J121" s="241"/>
      <c r="K121" s="241"/>
      <c r="L121" s="241"/>
      <c r="M121" s="241"/>
      <c r="N121" s="231"/>
      <c r="O121" s="231"/>
      <c r="P121" s="231"/>
      <c r="Q121" s="231"/>
      <c r="R121" s="231"/>
      <c r="S121" s="231"/>
    </row>
    <row r="122" spans="1:19" ht="16.5" thickBot="1" x14ac:dyDescent="0.3">
      <c r="A122" s="269"/>
      <c r="B122" s="319" t="s">
        <v>249</v>
      </c>
      <c r="C122" s="320"/>
      <c r="D122" s="320"/>
      <c r="E122" s="320"/>
      <c r="F122" s="46"/>
      <c r="G122" s="321"/>
      <c r="H122" s="46"/>
      <c r="I122" s="322">
        <f>SUM(I118:I120)</f>
        <v>0</v>
      </c>
      <c r="J122" s="241"/>
      <c r="K122" s="241"/>
      <c r="L122" s="241"/>
      <c r="M122" s="241"/>
      <c r="N122" s="231"/>
      <c r="O122" s="231"/>
      <c r="P122" s="231"/>
      <c r="Q122" s="231"/>
      <c r="R122" s="231"/>
      <c r="S122" s="231"/>
    </row>
    <row r="123" spans="1:19" ht="16.5" thickBot="1" x14ac:dyDescent="0.3">
      <c r="A123" s="269"/>
      <c r="B123" s="320"/>
      <c r="C123" s="320"/>
      <c r="D123" s="320"/>
      <c r="E123" s="320"/>
      <c r="F123" s="46"/>
      <c r="G123" s="321"/>
      <c r="H123" s="46"/>
      <c r="I123" s="322"/>
      <c r="J123" s="241"/>
      <c r="K123" s="241"/>
      <c r="L123" s="241"/>
      <c r="M123" s="241"/>
      <c r="N123" s="231"/>
      <c r="O123" s="231"/>
      <c r="P123" s="231"/>
      <c r="Q123" s="231"/>
      <c r="R123" s="231"/>
      <c r="S123" s="231"/>
    </row>
    <row r="124" spans="1:19" ht="25.9" customHeight="1" thickBot="1" x14ac:dyDescent="0.3">
      <c r="A124" s="269"/>
      <c r="B124" s="323" t="s">
        <v>250</v>
      </c>
      <c r="C124" s="320"/>
      <c r="D124" s="320"/>
      <c r="E124" s="320"/>
      <c r="F124" s="46"/>
      <c r="G124" s="321"/>
      <c r="H124" s="46"/>
      <c r="I124" s="322">
        <f>SUM(I122)</f>
        <v>0</v>
      </c>
      <c r="J124" s="241"/>
      <c r="K124" s="241"/>
      <c r="L124" s="241"/>
      <c r="M124" s="241"/>
      <c r="N124" s="231"/>
      <c r="O124" s="231"/>
      <c r="P124" s="231"/>
      <c r="Q124" s="231"/>
      <c r="R124" s="231"/>
      <c r="S124" s="231"/>
    </row>
    <row r="125" spans="1:19" ht="15.75" x14ac:dyDescent="0.25">
      <c r="A125" s="241"/>
      <c r="B125" s="242"/>
      <c r="C125" s="242"/>
      <c r="D125" s="242"/>
      <c r="E125" s="242"/>
      <c r="F125" s="241"/>
      <c r="G125" s="241"/>
      <c r="H125" s="324"/>
      <c r="I125" s="325"/>
      <c r="J125" s="241"/>
      <c r="K125" s="241"/>
      <c r="L125" s="241"/>
      <c r="M125" s="241"/>
      <c r="N125" s="231"/>
      <c r="O125" s="231"/>
      <c r="P125" s="231"/>
      <c r="Q125" s="231"/>
      <c r="R125" s="231"/>
      <c r="S125" s="231"/>
    </row>
    <row r="126" spans="1:19" ht="15.75" x14ac:dyDescent="0.25">
      <c r="A126" s="241"/>
      <c r="B126" s="242"/>
      <c r="C126" s="242"/>
      <c r="D126" s="242"/>
      <c r="E126" s="242"/>
      <c r="F126" s="241"/>
      <c r="G126" s="241"/>
      <c r="H126" s="324"/>
      <c r="I126" s="325"/>
      <c r="J126" s="241"/>
      <c r="K126" s="241"/>
      <c r="L126" s="241"/>
      <c r="M126" s="241"/>
      <c r="N126" s="231"/>
      <c r="O126" s="231"/>
      <c r="P126" s="231"/>
      <c r="Q126" s="231"/>
      <c r="R126" s="231"/>
      <c r="S126" s="231"/>
    </row>
    <row r="127" spans="1:19" ht="15.75" x14ac:dyDescent="0.25">
      <c r="A127" s="241"/>
      <c r="B127" s="242"/>
      <c r="C127" s="242"/>
      <c r="D127" s="242"/>
      <c r="E127" s="242"/>
      <c r="F127" s="241"/>
      <c r="G127" s="241"/>
      <c r="H127" s="324"/>
      <c r="I127" s="325"/>
      <c r="J127" s="241"/>
      <c r="K127" s="241"/>
      <c r="L127" s="241"/>
      <c r="M127" s="241"/>
      <c r="N127" s="231"/>
      <c r="O127" s="231"/>
      <c r="P127" s="231"/>
      <c r="Q127" s="231"/>
      <c r="R127" s="231"/>
      <c r="S127" s="231"/>
    </row>
    <row r="128" spans="1:19" ht="15.75" x14ac:dyDescent="0.25">
      <c r="A128" s="241"/>
      <c r="B128" s="242"/>
      <c r="C128" s="242"/>
      <c r="D128" s="242"/>
      <c r="E128" s="242"/>
      <c r="F128" s="241"/>
      <c r="G128" s="241"/>
      <c r="H128" s="324"/>
      <c r="I128" s="325"/>
      <c r="J128" s="241"/>
      <c r="K128" s="241"/>
      <c r="L128" s="241"/>
      <c r="M128" s="241"/>
      <c r="N128" s="231"/>
      <c r="O128" s="231"/>
      <c r="P128" s="231"/>
      <c r="Q128" s="231"/>
      <c r="R128" s="231"/>
      <c r="S128" s="231"/>
    </row>
    <row r="129" spans="1:19" ht="15.75" x14ac:dyDescent="0.25">
      <c r="A129" s="241"/>
      <c r="B129" s="242"/>
      <c r="C129" s="242"/>
      <c r="D129" s="242"/>
      <c r="E129" s="242"/>
      <c r="F129" s="241"/>
      <c r="G129" s="241"/>
      <c r="H129" s="324"/>
      <c r="I129" s="325"/>
      <c r="J129" s="241"/>
      <c r="K129" s="241"/>
      <c r="L129" s="241"/>
      <c r="M129" s="241"/>
      <c r="N129" s="231"/>
      <c r="O129" s="231"/>
      <c r="P129" s="231"/>
      <c r="Q129" s="231"/>
      <c r="R129" s="231"/>
      <c r="S129" s="231"/>
    </row>
    <row r="130" spans="1:19" ht="15.75" x14ac:dyDescent="0.25">
      <c r="A130" s="241"/>
      <c r="B130" s="242"/>
      <c r="C130" s="242"/>
      <c r="D130" s="242"/>
      <c r="E130" s="242"/>
      <c r="F130" s="241"/>
      <c r="G130" s="241"/>
      <c r="H130" s="324"/>
      <c r="I130" s="325"/>
      <c r="J130" s="241"/>
      <c r="K130" s="241"/>
      <c r="L130" s="241"/>
      <c r="M130" s="241"/>
      <c r="N130" s="231"/>
      <c r="O130" s="231"/>
      <c r="P130" s="231"/>
      <c r="Q130" s="231"/>
      <c r="R130" s="231"/>
      <c r="S130" s="231"/>
    </row>
    <row r="131" spans="1:19" ht="15.75" x14ac:dyDescent="0.25">
      <c r="A131" s="241"/>
      <c r="B131" s="242"/>
      <c r="C131" s="242"/>
      <c r="D131" s="242"/>
      <c r="E131" s="242"/>
      <c r="F131" s="241"/>
      <c r="G131" s="241"/>
      <c r="H131" s="324"/>
      <c r="I131" s="325"/>
      <c r="J131" s="241"/>
      <c r="K131" s="241"/>
      <c r="L131" s="241"/>
      <c r="M131" s="241"/>
      <c r="N131" s="231"/>
      <c r="O131" s="231"/>
      <c r="P131" s="231"/>
      <c r="Q131" s="231"/>
      <c r="R131" s="231"/>
      <c r="S131" s="231"/>
    </row>
    <row r="132" spans="1:19" ht="15.75" x14ac:dyDescent="0.25">
      <c r="A132" s="241"/>
      <c r="B132" s="242"/>
      <c r="C132" s="242"/>
      <c r="D132" s="242"/>
      <c r="E132" s="242"/>
      <c r="F132" s="241"/>
      <c r="G132" s="241"/>
      <c r="H132" s="324"/>
      <c r="I132" s="325"/>
      <c r="J132" s="241"/>
      <c r="K132" s="241"/>
      <c r="L132" s="241"/>
      <c r="M132" s="241"/>
      <c r="N132" s="231"/>
      <c r="O132" s="231"/>
      <c r="P132" s="231"/>
      <c r="Q132" s="231"/>
      <c r="R132" s="231"/>
      <c r="S132" s="231"/>
    </row>
    <row r="133" spans="1:19" ht="15.75" x14ac:dyDescent="0.25">
      <c r="A133" s="241"/>
      <c r="B133" s="242"/>
      <c r="C133" s="242"/>
      <c r="D133" s="242"/>
      <c r="E133" s="242"/>
      <c r="F133" s="241"/>
      <c r="G133" s="241"/>
      <c r="H133" s="324"/>
      <c r="I133" s="325"/>
      <c r="J133" s="241"/>
      <c r="K133" s="241"/>
      <c r="L133" s="241"/>
      <c r="M133" s="241"/>
      <c r="N133" s="231"/>
      <c r="O133" s="231"/>
      <c r="P133" s="231"/>
      <c r="Q133" s="231"/>
      <c r="R133" s="231"/>
      <c r="S133" s="231"/>
    </row>
    <row r="134" spans="1:19" ht="15.75" x14ac:dyDescent="0.25">
      <c r="A134" s="241"/>
      <c r="B134" s="242"/>
      <c r="C134" s="242"/>
      <c r="D134" s="242"/>
      <c r="E134" s="242"/>
      <c r="F134" s="241"/>
      <c r="G134" s="241"/>
      <c r="H134" s="324"/>
      <c r="I134" s="325"/>
      <c r="J134" s="241"/>
      <c r="K134" s="241"/>
      <c r="L134" s="241"/>
      <c r="M134" s="241"/>
      <c r="N134" s="231"/>
      <c r="O134" s="231"/>
      <c r="P134" s="231"/>
      <c r="Q134" s="231"/>
      <c r="R134" s="231"/>
      <c r="S134" s="231"/>
    </row>
    <row r="135" spans="1:19" ht="15.75" x14ac:dyDescent="0.25">
      <c r="A135" s="241"/>
      <c r="B135" s="242"/>
      <c r="C135" s="242"/>
      <c r="D135" s="242"/>
      <c r="E135" s="242"/>
      <c r="F135" s="241"/>
      <c r="G135" s="241"/>
      <c r="H135" s="324"/>
      <c r="I135" s="325"/>
      <c r="J135" s="241"/>
      <c r="K135" s="241"/>
      <c r="L135" s="241"/>
      <c r="M135" s="241"/>
      <c r="N135" s="231"/>
      <c r="O135" s="231"/>
      <c r="P135" s="231"/>
      <c r="Q135" s="231"/>
      <c r="R135" s="231"/>
      <c r="S135" s="231"/>
    </row>
    <row r="136" spans="1:19" ht="15.75" x14ac:dyDescent="0.25">
      <c r="A136" s="241"/>
      <c r="B136" s="242"/>
      <c r="C136" s="242"/>
      <c r="D136" s="242"/>
      <c r="E136" s="242"/>
      <c r="F136" s="241"/>
      <c r="G136" s="241"/>
      <c r="H136" s="324"/>
      <c r="I136" s="325"/>
      <c r="J136" s="241"/>
      <c r="K136" s="241"/>
      <c r="L136" s="241"/>
      <c r="M136" s="241"/>
      <c r="N136" s="231"/>
      <c r="O136" s="231"/>
      <c r="P136" s="231"/>
      <c r="Q136" s="231"/>
      <c r="R136" s="231"/>
      <c r="S136" s="231"/>
    </row>
    <row r="137" spans="1:19" ht="15.75" x14ac:dyDescent="0.25">
      <c r="A137" s="241"/>
      <c r="B137" s="242"/>
      <c r="C137" s="242"/>
      <c r="D137" s="242"/>
      <c r="E137" s="242"/>
      <c r="F137" s="241"/>
      <c r="G137" s="241"/>
      <c r="H137" s="324"/>
      <c r="I137" s="325"/>
      <c r="J137" s="241"/>
      <c r="K137" s="241"/>
      <c r="L137" s="241"/>
      <c r="M137" s="241"/>
      <c r="N137" s="231"/>
      <c r="O137" s="231"/>
      <c r="P137" s="231"/>
      <c r="Q137" s="231"/>
      <c r="R137" s="231"/>
      <c r="S137" s="231"/>
    </row>
    <row r="138" spans="1:19" ht="15.75" x14ac:dyDescent="0.25">
      <c r="A138" s="241"/>
      <c r="B138" s="242"/>
      <c r="C138" s="242"/>
      <c r="D138" s="242"/>
      <c r="E138" s="242"/>
      <c r="F138" s="241"/>
      <c r="G138" s="241"/>
      <c r="H138" s="324"/>
      <c r="I138" s="325"/>
      <c r="J138" s="241"/>
      <c r="K138" s="241"/>
      <c r="L138" s="241"/>
      <c r="M138" s="241"/>
      <c r="N138" s="231"/>
      <c r="O138" s="231"/>
      <c r="P138" s="231"/>
      <c r="Q138" s="231"/>
      <c r="R138" s="231"/>
      <c r="S138" s="231"/>
    </row>
    <row r="139" spans="1:19" ht="15.75" x14ac:dyDescent="0.25">
      <c r="A139" s="241"/>
      <c r="B139" s="242"/>
      <c r="C139" s="242"/>
      <c r="D139" s="242"/>
      <c r="E139" s="242"/>
      <c r="F139" s="241"/>
      <c r="G139" s="241"/>
      <c r="H139" s="324"/>
      <c r="I139" s="325"/>
      <c r="J139" s="241"/>
      <c r="K139" s="241"/>
      <c r="L139" s="241"/>
      <c r="M139" s="241"/>
      <c r="N139" s="231"/>
      <c r="O139" s="231"/>
      <c r="P139" s="231"/>
      <c r="Q139" s="231"/>
      <c r="R139" s="231"/>
      <c r="S139" s="231"/>
    </row>
    <row r="140" spans="1:19" ht="15.75" x14ac:dyDescent="0.25">
      <c r="A140" s="241"/>
      <c r="B140" s="242"/>
      <c r="C140" s="242"/>
      <c r="D140" s="242"/>
      <c r="E140" s="242"/>
      <c r="F140" s="241"/>
      <c r="G140" s="241"/>
      <c r="H140" s="324"/>
      <c r="I140" s="325"/>
      <c r="J140" s="241"/>
      <c r="K140" s="241"/>
      <c r="L140" s="241"/>
      <c r="M140" s="241"/>
      <c r="N140" s="231"/>
      <c r="O140" s="231"/>
      <c r="P140" s="231"/>
      <c r="Q140" s="231"/>
      <c r="R140" s="231"/>
      <c r="S140" s="231"/>
    </row>
    <row r="141" spans="1:19" ht="15.75" x14ac:dyDescent="0.25">
      <c r="A141" s="241"/>
      <c r="B141" s="242"/>
      <c r="C141" s="242"/>
      <c r="D141" s="242"/>
      <c r="E141" s="242"/>
      <c r="F141" s="241"/>
      <c r="G141" s="241"/>
      <c r="H141" s="324"/>
      <c r="I141" s="325"/>
      <c r="J141" s="241"/>
      <c r="K141" s="241"/>
      <c r="L141" s="241"/>
      <c r="M141" s="241"/>
      <c r="N141" s="231"/>
      <c r="O141" s="231"/>
      <c r="P141" s="231"/>
      <c r="Q141" s="231"/>
      <c r="R141" s="231"/>
      <c r="S141" s="231"/>
    </row>
    <row r="142" spans="1:19" ht="15.75" x14ac:dyDescent="0.25">
      <c r="A142" s="241"/>
      <c r="B142" s="242"/>
      <c r="C142" s="242"/>
      <c r="D142" s="242"/>
      <c r="E142" s="242"/>
      <c r="F142" s="241"/>
      <c r="G142" s="241"/>
      <c r="H142" s="324"/>
      <c r="I142" s="325"/>
      <c r="J142" s="241"/>
      <c r="K142" s="241"/>
      <c r="L142" s="241"/>
      <c r="M142" s="241"/>
      <c r="N142" s="231"/>
      <c r="O142" s="231"/>
      <c r="P142" s="231"/>
      <c r="Q142" s="231"/>
      <c r="R142" s="231"/>
      <c r="S142" s="231"/>
    </row>
    <row r="143" spans="1:19" ht="15.75" x14ac:dyDescent="0.25">
      <c r="A143" s="241"/>
      <c r="B143" s="242"/>
      <c r="C143" s="242"/>
      <c r="D143" s="242"/>
      <c r="E143" s="242"/>
      <c r="F143" s="241"/>
      <c r="G143" s="241"/>
      <c r="H143" s="324"/>
      <c r="I143" s="325"/>
      <c r="J143" s="241"/>
      <c r="K143" s="241"/>
      <c r="L143" s="241"/>
      <c r="M143" s="241"/>
      <c r="N143" s="231"/>
      <c r="O143" s="231"/>
      <c r="P143" s="231"/>
      <c r="Q143" s="231"/>
      <c r="R143" s="231"/>
      <c r="S143" s="231"/>
    </row>
    <row r="144" spans="1:19" ht="15.75" x14ac:dyDescent="0.25">
      <c r="A144" s="241"/>
      <c r="B144" s="242"/>
      <c r="C144" s="242"/>
      <c r="D144" s="242"/>
      <c r="E144" s="242"/>
      <c r="F144" s="241"/>
      <c r="G144" s="241"/>
      <c r="H144" s="324"/>
      <c r="I144" s="325"/>
      <c r="J144" s="241"/>
      <c r="K144" s="241"/>
      <c r="L144" s="241"/>
      <c r="M144" s="241"/>
      <c r="N144" s="231"/>
      <c r="O144" s="231"/>
      <c r="P144" s="231"/>
      <c r="Q144" s="231"/>
      <c r="R144" s="231"/>
      <c r="S144" s="231"/>
    </row>
    <row r="145" spans="1:19" ht="15.75" x14ac:dyDescent="0.25">
      <c r="A145" s="241"/>
      <c r="B145" s="242"/>
      <c r="C145" s="242"/>
      <c r="D145" s="242"/>
      <c r="E145" s="242"/>
      <c r="F145" s="241"/>
      <c r="G145" s="241"/>
      <c r="H145" s="324"/>
      <c r="I145" s="325"/>
      <c r="J145" s="241"/>
      <c r="K145" s="241"/>
      <c r="L145" s="241"/>
      <c r="M145" s="241"/>
      <c r="N145" s="231"/>
      <c r="O145" s="231"/>
      <c r="P145" s="231"/>
      <c r="Q145" s="231"/>
      <c r="R145" s="231"/>
      <c r="S145" s="231"/>
    </row>
    <row r="146" spans="1:19" ht="15.75" x14ac:dyDescent="0.25">
      <c r="A146" s="241"/>
      <c r="B146" s="242"/>
      <c r="C146" s="242"/>
      <c r="D146" s="242"/>
      <c r="E146" s="242"/>
      <c r="F146" s="241"/>
      <c r="G146" s="241"/>
      <c r="H146" s="324"/>
      <c r="I146" s="325"/>
      <c r="J146" s="241"/>
      <c r="K146" s="241"/>
      <c r="L146" s="241"/>
      <c r="M146" s="241"/>
      <c r="N146" s="231"/>
      <c r="O146" s="231"/>
      <c r="P146" s="231"/>
      <c r="Q146" s="231"/>
      <c r="R146" s="231"/>
      <c r="S146" s="231"/>
    </row>
    <row r="147" spans="1:19" ht="15.75" x14ac:dyDescent="0.25">
      <c r="A147" s="241"/>
      <c r="B147" s="242"/>
      <c r="C147" s="242"/>
      <c r="D147" s="242"/>
      <c r="E147" s="242"/>
      <c r="F147" s="241"/>
      <c r="G147" s="241"/>
      <c r="H147" s="324"/>
      <c r="I147" s="325"/>
      <c r="J147" s="241"/>
      <c r="K147" s="241"/>
      <c r="L147" s="241"/>
      <c r="M147" s="241"/>
      <c r="N147" s="231"/>
      <c r="O147" s="231"/>
      <c r="P147" s="231"/>
      <c r="Q147" s="231"/>
      <c r="R147" s="231"/>
      <c r="S147" s="231"/>
    </row>
    <row r="148" spans="1:19" ht="15.75" x14ac:dyDescent="0.25">
      <c r="A148" s="241"/>
      <c r="B148" s="242"/>
      <c r="C148" s="242"/>
      <c r="D148" s="242"/>
      <c r="E148" s="242"/>
      <c r="F148" s="241"/>
      <c r="G148" s="241"/>
      <c r="H148" s="324"/>
      <c r="I148" s="325"/>
      <c r="J148" s="241"/>
      <c r="K148" s="241"/>
      <c r="L148" s="241"/>
      <c r="M148" s="241"/>
      <c r="N148" s="231"/>
      <c r="O148" s="231"/>
      <c r="P148" s="231"/>
      <c r="Q148" s="231"/>
      <c r="R148" s="231"/>
      <c r="S148" s="231"/>
    </row>
    <row r="149" spans="1:19" ht="15.75" x14ac:dyDescent="0.25">
      <c r="A149" s="241"/>
      <c r="B149" s="242"/>
      <c r="C149" s="242"/>
      <c r="D149" s="242"/>
      <c r="E149" s="242"/>
      <c r="F149" s="241"/>
      <c r="G149" s="241"/>
      <c r="H149" s="324"/>
      <c r="I149" s="325"/>
      <c r="J149" s="241"/>
      <c r="K149" s="241"/>
      <c r="L149" s="241"/>
      <c r="M149" s="241"/>
      <c r="N149" s="231"/>
      <c r="O149" s="231"/>
      <c r="P149" s="231"/>
      <c r="Q149" s="231"/>
      <c r="R149" s="231"/>
      <c r="S149" s="231"/>
    </row>
    <row r="150" spans="1:19" ht="15.75" x14ac:dyDescent="0.25">
      <c r="A150" s="241"/>
      <c r="B150" s="242"/>
      <c r="C150" s="242"/>
      <c r="D150" s="242"/>
      <c r="E150" s="242"/>
      <c r="F150" s="241"/>
      <c r="G150" s="241"/>
      <c r="H150" s="324"/>
      <c r="I150" s="325"/>
      <c r="J150" s="241"/>
      <c r="K150" s="241"/>
      <c r="L150" s="241"/>
      <c r="M150" s="241"/>
      <c r="N150" s="231"/>
      <c r="O150" s="231"/>
      <c r="P150" s="231"/>
      <c r="Q150" s="231"/>
      <c r="R150" s="231"/>
      <c r="S150" s="231"/>
    </row>
    <row r="151" spans="1:19" ht="15.75" x14ac:dyDescent="0.25">
      <c r="A151" s="241"/>
      <c r="B151" s="242"/>
      <c r="C151" s="242"/>
      <c r="D151" s="242"/>
      <c r="E151" s="242"/>
      <c r="F151" s="241"/>
      <c r="G151" s="241"/>
      <c r="H151" s="324"/>
      <c r="I151" s="325"/>
      <c r="J151" s="241"/>
      <c r="K151" s="241"/>
      <c r="L151" s="241"/>
      <c r="M151" s="241"/>
      <c r="N151" s="231"/>
      <c r="O151" s="231"/>
      <c r="P151" s="231"/>
      <c r="Q151" s="231"/>
      <c r="R151" s="231"/>
      <c r="S151" s="231"/>
    </row>
    <row r="152" spans="1:19" ht="15.75" x14ac:dyDescent="0.25">
      <c r="A152" s="241"/>
      <c r="B152" s="242"/>
      <c r="C152" s="242"/>
      <c r="D152" s="242"/>
      <c r="E152" s="242"/>
      <c r="F152" s="241"/>
      <c r="G152" s="241"/>
      <c r="H152" s="324"/>
      <c r="I152" s="325"/>
      <c r="J152" s="241"/>
      <c r="K152" s="241"/>
      <c r="L152" s="241"/>
      <c r="M152" s="241"/>
      <c r="N152" s="231"/>
      <c r="O152" s="231"/>
      <c r="P152" s="231"/>
      <c r="Q152" s="231"/>
      <c r="R152" s="231"/>
      <c r="S152" s="231"/>
    </row>
    <row r="153" spans="1:19" ht="15.75" x14ac:dyDescent="0.25">
      <c r="A153" s="241"/>
      <c r="B153" s="242"/>
      <c r="C153" s="242"/>
      <c r="D153" s="242"/>
      <c r="E153" s="242"/>
      <c r="F153" s="241"/>
      <c r="G153" s="241"/>
      <c r="H153" s="324"/>
      <c r="I153" s="325"/>
      <c r="J153" s="241"/>
      <c r="K153" s="241"/>
      <c r="L153" s="241"/>
      <c r="M153" s="241"/>
      <c r="N153" s="231"/>
      <c r="O153" s="231"/>
      <c r="P153" s="231"/>
      <c r="Q153" s="231"/>
      <c r="R153" s="231"/>
      <c r="S153" s="231"/>
    </row>
    <row r="154" spans="1:19" ht="15.75" x14ac:dyDescent="0.25">
      <c r="A154" s="241"/>
      <c r="B154" s="242"/>
      <c r="C154" s="242"/>
      <c r="D154" s="242"/>
      <c r="E154" s="242"/>
      <c r="F154" s="241"/>
      <c r="G154" s="241"/>
      <c r="H154" s="324"/>
      <c r="I154" s="325"/>
      <c r="J154" s="241"/>
      <c r="K154" s="241"/>
      <c r="L154" s="241"/>
      <c r="M154" s="241"/>
      <c r="N154" s="231"/>
      <c r="O154" s="231"/>
      <c r="P154" s="231"/>
      <c r="Q154" s="231"/>
      <c r="R154" s="231"/>
      <c r="S154" s="231"/>
    </row>
    <row r="155" spans="1:19" ht="15.75" x14ac:dyDescent="0.25">
      <c r="A155" s="241"/>
      <c r="B155" s="242"/>
      <c r="C155" s="242"/>
      <c r="D155" s="242"/>
      <c r="E155" s="242"/>
      <c r="F155" s="241"/>
      <c r="G155" s="241"/>
      <c r="H155" s="324"/>
      <c r="I155" s="325"/>
      <c r="J155" s="241"/>
      <c r="K155" s="241"/>
      <c r="L155" s="241"/>
      <c r="M155" s="241"/>
      <c r="N155" s="231"/>
      <c r="O155" s="231"/>
      <c r="P155" s="231"/>
      <c r="Q155" s="231"/>
      <c r="R155" s="231"/>
      <c r="S155" s="231"/>
    </row>
    <row r="156" spans="1:19" ht="15.75" x14ac:dyDescent="0.25">
      <c r="A156" s="241"/>
      <c r="B156" s="242"/>
      <c r="C156" s="242"/>
      <c r="D156" s="242"/>
      <c r="E156" s="242"/>
      <c r="F156" s="241"/>
      <c r="G156" s="241"/>
      <c r="H156" s="324"/>
      <c r="I156" s="325"/>
      <c r="J156" s="241"/>
      <c r="K156" s="241"/>
      <c r="L156" s="241"/>
      <c r="M156" s="241"/>
      <c r="N156" s="231"/>
      <c r="O156" s="231"/>
      <c r="P156" s="231"/>
      <c r="Q156" s="231"/>
      <c r="R156" s="231"/>
      <c r="S156" s="231"/>
    </row>
    <row r="157" spans="1:19" ht="15.75" x14ac:dyDescent="0.25">
      <c r="A157" s="241"/>
      <c r="B157" s="242"/>
      <c r="C157" s="242"/>
      <c r="D157" s="242"/>
      <c r="E157" s="242"/>
      <c r="F157" s="241"/>
      <c r="G157" s="241"/>
      <c r="H157" s="324"/>
      <c r="I157" s="325"/>
      <c r="J157" s="241"/>
      <c r="K157" s="241"/>
      <c r="L157" s="241"/>
      <c r="M157" s="241"/>
      <c r="N157" s="231"/>
      <c r="O157" s="231"/>
      <c r="P157" s="231"/>
      <c r="Q157" s="231"/>
      <c r="R157" s="231"/>
      <c r="S157" s="231"/>
    </row>
    <row r="158" spans="1:19" ht="15.75" x14ac:dyDescent="0.25">
      <c r="A158" s="241"/>
      <c r="B158" s="242"/>
      <c r="C158" s="242"/>
      <c r="D158" s="242"/>
      <c r="E158" s="242"/>
      <c r="F158" s="241"/>
      <c r="G158" s="241"/>
      <c r="H158" s="324"/>
      <c r="I158" s="325"/>
      <c r="J158" s="241"/>
      <c r="K158" s="241"/>
      <c r="L158" s="241"/>
      <c r="M158" s="241"/>
      <c r="N158" s="231"/>
      <c r="O158" s="231"/>
      <c r="P158" s="231"/>
      <c r="Q158" s="231"/>
      <c r="R158" s="231"/>
      <c r="S158" s="231"/>
    </row>
    <row r="159" spans="1:19" ht="15.75" x14ac:dyDescent="0.25">
      <c r="A159" s="241"/>
      <c r="B159" s="242"/>
      <c r="C159" s="242"/>
      <c r="D159" s="242"/>
      <c r="E159" s="242"/>
      <c r="F159" s="241"/>
      <c r="G159" s="241"/>
      <c r="H159" s="324"/>
      <c r="I159" s="325"/>
      <c r="J159" s="241"/>
      <c r="K159" s="241"/>
      <c r="L159" s="241"/>
      <c r="M159" s="241"/>
      <c r="N159" s="231"/>
      <c r="O159" s="231"/>
      <c r="P159" s="231"/>
      <c r="Q159" s="231"/>
      <c r="R159" s="231"/>
      <c r="S159" s="231"/>
    </row>
    <row r="160" spans="1:19" ht="15.75" x14ac:dyDescent="0.25">
      <c r="A160" s="241"/>
      <c r="B160" s="242"/>
      <c r="C160" s="242"/>
      <c r="D160" s="242"/>
      <c r="E160" s="242"/>
      <c r="F160" s="241"/>
      <c r="G160" s="241"/>
      <c r="H160" s="324"/>
      <c r="I160" s="325"/>
      <c r="J160" s="241"/>
      <c r="K160" s="241"/>
      <c r="L160" s="241"/>
      <c r="M160" s="241"/>
      <c r="N160" s="231"/>
      <c r="O160" s="231"/>
      <c r="P160" s="231"/>
      <c r="Q160" s="231"/>
      <c r="R160" s="231"/>
      <c r="S160" s="231"/>
    </row>
    <row r="161" spans="1:19" ht="15.75" x14ac:dyDescent="0.25">
      <c r="A161" s="241"/>
      <c r="B161" s="242"/>
      <c r="C161" s="242"/>
      <c r="D161" s="242"/>
      <c r="E161" s="242"/>
      <c r="F161" s="241"/>
      <c r="G161" s="241"/>
      <c r="H161" s="324"/>
      <c r="I161" s="325"/>
      <c r="J161" s="241"/>
      <c r="K161" s="241"/>
      <c r="L161" s="241"/>
      <c r="M161" s="241"/>
      <c r="N161" s="231"/>
      <c r="O161" s="231"/>
      <c r="P161" s="231"/>
      <c r="Q161" s="231"/>
      <c r="R161" s="231"/>
      <c r="S161" s="231"/>
    </row>
    <row r="162" spans="1:19" ht="15.75" x14ac:dyDescent="0.25">
      <c r="A162" s="241"/>
      <c r="B162" s="242"/>
      <c r="C162" s="242"/>
      <c r="D162" s="242"/>
      <c r="E162" s="242"/>
      <c r="F162" s="241"/>
      <c r="G162" s="241"/>
      <c r="H162" s="324"/>
      <c r="I162" s="325"/>
      <c r="J162" s="241"/>
      <c r="K162" s="241"/>
      <c r="L162" s="241"/>
      <c r="M162" s="241"/>
      <c r="N162" s="231"/>
      <c r="O162" s="231"/>
      <c r="P162" s="231"/>
      <c r="Q162" s="231"/>
      <c r="R162" s="231"/>
      <c r="S162" s="231"/>
    </row>
    <row r="163" spans="1:19" ht="15.75" x14ac:dyDescent="0.25">
      <c r="A163" s="241"/>
      <c r="B163" s="242"/>
      <c r="C163" s="242"/>
      <c r="D163" s="242"/>
      <c r="E163" s="242"/>
      <c r="F163" s="241"/>
      <c r="G163" s="241"/>
      <c r="H163" s="324"/>
      <c r="I163" s="325"/>
      <c r="J163" s="241"/>
      <c r="K163" s="241"/>
      <c r="L163" s="241"/>
      <c r="M163" s="241"/>
      <c r="N163" s="231"/>
      <c r="O163" s="231"/>
      <c r="P163" s="231"/>
      <c r="Q163" s="231"/>
      <c r="R163" s="231"/>
      <c r="S163" s="231"/>
    </row>
    <row r="164" spans="1:19" ht="15.75" x14ac:dyDescent="0.25">
      <c r="A164" s="241"/>
      <c r="B164" s="242"/>
      <c r="C164" s="242"/>
      <c r="D164" s="242"/>
      <c r="E164" s="242"/>
      <c r="F164" s="241"/>
      <c r="G164" s="241"/>
      <c r="H164" s="324"/>
      <c r="I164" s="325"/>
      <c r="J164" s="241"/>
      <c r="K164" s="241"/>
      <c r="L164" s="241"/>
      <c r="M164" s="241"/>
      <c r="N164" s="231"/>
      <c r="O164" s="231"/>
      <c r="P164" s="231"/>
      <c r="Q164" s="231"/>
      <c r="R164" s="231"/>
      <c r="S164" s="231"/>
    </row>
    <row r="165" spans="1:19" ht="15.75" x14ac:dyDescent="0.25">
      <c r="A165" s="241"/>
      <c r="B165" s="242"/>
      <c r="C165" s="242"/>
      <c r="D165" s="242"/>
      <c r="E165" s="242"/>
      <c r="F165" s="241"/>
      <c r="G165" s="241"/>
      <c r="H165" s="324"/>
      <c r="I165" s="325"/>
      <c r="J165" s="241"/>
      <c r="K165" s="241"/>
      <c r="L165" s="241"/>
      <c r="M165" s="241"/>
      <c r="N165" s="231"/>
      <c r="O165" s="231"/>
      <c r="P165" s="231"/>
      <c r="Q165" s="231"/>
      <c r="R165" s="231"/>
      <c r="S165" s="231"/>
    </row>
    <row r="166" spans="1:19" ht="15.75" x14ac:dyDescent="0.25">
      <c r="A166" s="241"/>
      <c r="B166" s="242"/>
      <c r="C166" s="242"/>
      <c r="D166" s="242"/>
      <c r="E166" s="242"/>
      <c r="F166" s="241"/>
      <c r="G166" s="241"/>
      <c r="H166" s="324"/>
      <c r="I166" s="325"/>
      <c r="J166" s="241"/>
      <c r="K166" s="241"/>
      <c r="L166" s="241"/>
      <c r="M166" s="241"/>
      <c r="N166" s="231"/>
      <c r="O166" s="231"/>
      <c r="P166" s="231"/>
      <c r="Q166" s="231"/>
      <c r="R166" s="231"/>
      <c r="S166" s="231"/>
    </row>
    <row r="167" spans="1:19" ht="15.75" x14ac:dyDescent="0.25">
      <c r="A167" s="241"/>
      <c r="B167" s="242"/>
      <c r="C167" s="242"/>
      <c r="D167" s="242"/>
      <c r="E167" s="242"/>
      <c r="F167" s="241"/>
      <c r="G167" s="241"/>
      <c r="H167" s="324"/>
      <c r="I167" s="325"/>
      <c r="J167" s="241"/>
      <c r="K167" s="241"/>
      <c r="L167" s="241"/>
      <c r="M167" s="241"/>
      <c r="N167" s="231"/>
      <c r="O167" s="231"/>
      <c r="P167" s="231"/>
      <c r="Q167" s="231"/>
      <c r="R167" s="231"/>
      <c r="S167" s="231"/>
    </row>
    <row r="168" spans="1:19" ht="15.75" x14ac:dyDescent="0.25">
      <c r="A168" s="241"/>
      <c r="B168" s="242"/>
      <c r="C168" s="242"/>
      <c r="D168" s="242"/>
      <c r="E168" s="242"/>
      <c r="F168" s="241"/>
      <c r="G168" s="241"/>
      <c r="H168" s="324"/>
      <c r="I168" s="325"/>
      <c r="J168" s="241"/>
      <c r="K168" s="241"/>
      <c r="L168" s="241"/>
      <c r="M168" s="241"/>
      <c r="N168" s="231"/>
      <c r="O168" s="231"/>
      <c r="P168" s="231"/>
      <c r="Q168" s="231"/>
      <c r="R168" s="231"/>
      <c r="S168" s="231"/>
    </row>
    <row r="169" spans="1:19" ht="15.75" x14ac:dyDescent="0.25">
      <c r="A169" s="241"/>
      <c r="B169" s="242"/>
      <c r="C169" s="242"/>
      <c r="D169" s="242"/>
      <c r="E169" s="242"/>
      <c r="F169" s="241"/>
      <c r="G169" s="241"/>
      <c r="H169" s="324"/>
      <c r="I169" s="325"/>
      <c r="J169" s="241"/>
      <c r="K169" s="241"/>
      <c r="L169" s="241"/>
      <c r="M169" s="241"/>
      <c r="N169" s="231"/>
      <c r="O169" s="231"/>
      <c r="P169" s="231"/>
      <c r="Q169" s="231"/>
      <c r="R169" s="231"/>
      <c r="S169" s="231"/>
    </row>
    <row r="170" spans="1:19" ht="15.75" x14ac:dyDescent="0.25">
      <c r="A170" s="241"/>
      <c r="B170" s="242"/>
      <c r="C170" s="242"/>
      <c r="D170" s="242"/>
      <c r="E170" s="242"/>
      <c r="F170" s="241"/>
      <c r="G170" s="241"/>
      <c r="H170" s="324"/>
      <c r="I170" s="325"/>
      <c r="J170" s="241"/>
      <c r="K170" s="241"/>
      <c r="L170" s="241"/>
      <c r="M170" s="241"/>
      <c r="N170" s="231"/>
      <c r="O170" s="231"/>
      <c r="P170" s="231"/>
      <c r="Q170" s="231"/>
      <c r="R170" s="231"/>
      <c r="S170" s="231"/>
    </row>
    <row r="171" spans="1:19" ht="15.75" x14ac:dyDescent="0.25">
      <c r="A171" s="241"/>
      <c r="B171" s="242"/>
      <c r="C171" s="242"/>
      <c r="D171" s="242"/>
      <c r="E171" s="242"/>
      <c r="F171" s="241"/>
      <c r="G171" s="241"/>
      <c r="H171" s="324"/>
      <c r="I171" s="325"/>
      <c r="J171" s="241"/>
      <c r="K171" s="241"/>
      <c r="L171" s="241"/>
      <c r="M171" s="241"/>
      <c r="N171" s="231"/>
      <c r="O171" s="231"/>
      <c r="P171" s="231"/>
      <c r="Q171" s="231"/>
      <c r="R171" s="231"/>
      <c r="S171" s="231"/>
    </row>
    <row r="172" spans="1:19" ht="15.75" x14ac:dyDescent="0.25">
      <c r="A172" s="241"/>
      <c r="B172" s="242"/>
      <c r="C172" s="242"/>
      <c r="D172" s="242"/>
      <c r="E172" s="242"/>
      <c r="F172" s="241"/>
      <c r="G172" s="241"/>
      <c r="H172" s="324"/>
      <c r="I172" s="325"/>
      <c r="J172" s="241"/>
      <c r="K172" s="241"/>
      <c r="L172" s="241"/>
      <c r="M172" s="241"/>
      <c r="N172" s="231"/>
      <c r="O172" s="231"/>
      <c r="P172" s="231"/>
      <c r="Q172" s="231"/>
      <c r="R172" s="231"/>
      <c r="S172" s="231"/>
    </row>
    <row r="173" spans="1:19" ht="15.75" x14ac:dyDescent="0.25">
      <c r="A173" s="241"/>
      <c r="B173" s="242"/>
      <c r="C173" s="242"/>
      <c r="D173" s="242"/>
      <c r="E173" s="242"/>
      <c r="F173" s="241"/>
      <c r="G173" s="241"/>
      <c r="H173" s="324"/>
      <c r="I173" s="325"/>
      <c r="J173" s="241"/>
      <c r="K173" s="241"/>
      <c r="L173" s="241"/>
      <c r="M173" s="241"/>
      <c r="N173" s="231"/>
      <c r="O173" s="231"/>
      <c r="P173" s="231"/>
      <c r="Q173" s="231"/>
      <c r="R173" s="231"/>
      <c r="S173" s="231"/>
    </row>
    <row r="174" spans="1:19" ht="15.75" x14ac:dyDescent="0.25">
      <c r="A174" s="241"/>
      <c r="B174" s="242"/>
      <c r="C174" s="242"/>
      <c r="D174" s="242"/>
      <c r="E174" s="242"/>
      <c r="F174" s="241"/>
      <c r="G174" s="241"/>
      <c r="H174" s="324"/>
      <c r="I174" s="325"/>
      <c r="J174" s="241"/>
      <c r="K174" s="241"/>
      <c r="L174" s="241"/>
      <c r="M174" s="241"/>
      <c r="N174" s="231"/>
      <c r="O174" s="231"/>
      <c r="P174" s="231"/>
      <c r="Q174" s="231"/>
      <c r="R174" s="231"/>
      <c r="S174" s="231"/>
    </row>
    <row r="175" spans="1:19" ht="15.75" x14ac:dyDescent="0.25">
      <c r="A175" s="241"/>
      <c r="B175" s="242"/>
      <c r="C175" s="242"/>
      <c r="D175" s="242"/>
      <c r="E175" s="242"/>
      <c r="F175" s="241"/>
      <c r="G175" s="241"/>
      <c r="H175" s="324"/>
      <c r="I175" s="325"/>
      <c r="J175" s="241"/>
      <c r="K175" s="241"/>
      <c r="L175" s="241"/>
      <c r="M175" s="241"/>
      <c r="N175" s="231"/>
      <c r="O175" s="231"/>
      <c r="P175" s="231"/>
      <c r="Q175" s="231"/>
      <c r="R175" s="231"/>
      <c r="S175" s="231"/>
    </row>
    <row r="176" spans="1:19" ht="15.75" x14ac:dyDescent="0.25">
      <c r="A176" s="241"/>
      <c r="B176" s="242"/>
      <c r="C176" s="242"/>
      <c r="D176" s="242"/>
      <c r="E176" s="242"/>
      <c r="F176" s="241"/>
      <c r="G176" s="241"/>
      <c r="H176" s="324"/>
      <c r="I176" s="325"/>
      <c r="J176" s="241"/>
      <c r="K176" s="241"/>
      <c r="L176" s="241"/>
      <c r="M176" s="241"/>
      <c r="N176" s="231"/>
      <c r="O176" s="231"/>
      <c r="P176" s="231"/>
      <c r="Q176" s="231"/>
      <c r="R176" s="231"/>
      <c r="S176" s="231"/>
    </row>
    <row r="177" spans="1:19" ht="15.75" x14ac:dyDescent="0.25">
      <c r="A177" s="241"/>
      <c r="B177" s="242"/>
      <c r="C177" s="242"/>
      <c r="D177" s="242"/>
      <c r="E177" s="242"/>
      <c r="F177" s="241"/>
      <c r="G177" s="241"/>
      <c r="H177" s="324"/>
      <c r="I177" s="325"/>
      <c r="J177" s="241"/>
      <c r="K177" s="241"/>
      <c r="L177" s="241"/>
      <c r="M177" s="241"/>
      <c r="N177" s="231"/>
      <c r="O177" s="231"/>
      <c r="P177" s="231"/>
      <c r="Q177" s="231"/>
      <c r="R177" s="231"/>
      <c r="S177" s="231"/>
    </row>
    <row r="178" spans="1:19" ht="15.75" x14ac:dyDescent="0.25">
      <c r="A178" s="241"/>
      <c r="B178" s="242"/>
      <c r="C178" s="242"/>
      <c r="D178" s="242"/>
      <c r="E178" s="242"/>
      <c r="F178" s="241"/>
      <c r="G178" s="241"/>
      <c r="H178" s="324"/>
      <c r="I178" s="325"/>
      <c r="J178" s="241"/>
      <c r="K178" s="241"/>
      <c r="L178" s="241"/>
      <c r="M178" s="241"/>
      <c r="N178" s="231"/>
      <c r="O178" s="231"/>
      <c r="P178" s="231"/>
      <c r="Q178" s="231"/>
      <c r="R178" s="231"/>
      <c r="S178" s="231"/>
    </row>
    <row r="179" spans="1:19" ht="15.75" x14ac:dyDescent="0.25">
      <c r="A179" s="241"/>
      <c r="B179" s="242"/>
      <c r="C179" s="242"/>
      <c r="D179" s="242"/>
      <c r="E179" s="242"/>
      <c r="F179" s="241"/>
      <c r="G179" s="241"/>
      <c r="H179" s="324"/>
      <c r="I179" s="325"/>
      <c r="J179" s="241"/>
      <c r="K179" s="241"/>
      <c r="L179" s="241"/>
      <c r="M179" s="241"/>
      <c r="N179" s="231"/>
      <c r="O179" s="231"/>
      <c r="P179" s="231"/>
      <c r="Q179" s="231"/>
      <c r="R179" s="231"/>
      <c r="S179" s="231"/>
    </row>
    <row r="180" spans="1:19" ht="15.75" x14ac:dyDescent="0.25">
      <c r="A180" s="241"/>
      <c r="B180" s="242"/>
      <c r="C180" s="242"/>
      <c r="D180" s="242"/>
      <c r="E180" s="242"/>
      <c r="F180" s="241"/>
      <c r="G180" s="241"/>
      <c r="H180" s="324"/>
      <c r="I180" s="325"/>
      <c r="J180" s="241"/>
      <c r="K180" s="241"/>
      <c r="L180" s="241"/>
      <c r="M180" s="241"/>
      <c r="N180" s="231"/>
      <c r="O180" s="231"/>
      <c r="P180" s="231"/>
      <c r="Q180" s="231"/>
      <c r="R180" s="231"/>
      <c r="S180" s="231"/>
    </row>
    <row r="181" spans="1:19" ht="15.75" x14ac:dyDescent="0.25">
      <c r="A181" s="241"/>
      <c r="B181" s="242"/>
      <c r="C181" s="242"/>
      <c r="D181" s="242"/>
      <c r="E181" s="242"/>
      <c r="F181" s="241"/>
      <c r="G181" s="241"/>
      <c r="H181" s="324"/>
      <c r="I181" s="325"/>
      <c r="J181" s="241"/>
      <c r="K181" s="241"/>
      <c r="L181" s="241"/>
      <c r="M181" s="241"/>
      <c r="N181" s="231"/>
      <c r="O181" s="231"/>
      <c r="P181" s="231"/>
      <c r="Q181" s="231"/>
      <c r="R181" s="231"/>
      <c r="S181" s="231"/>
    </row>
    <row r="182" spans="1:19" ht="15.75" x14ac:dyDescent="0.25">
      <c r="A182" s="241"/>
      <c r="B182" s="242"/>
      <c r="C182" s="242"/>
      <c r="D182" s="242"/>
      <c r="E182" s="242"/>
      <c r="F182" s="241"/>
      <c r="G182" s="241"/>
      <c r="H182" s="324"/>
      <c r="I182" s="325"/>
      <c r="J182" s="241"/>
      <c r="K182" s="241"/>
      <c r="L182" s="241"/>
      <c r="M182" s="241"/>
      <c r="N182" s="231"/>
      <c r="O182" s="231"/>
      <c r="P182" s="231"/>
      <c r="Q182" s="231"/>
      <c r="R182" s="231"/>
      <c r="S182" s="231"/>
    </row>
    <row r="183" spans="1:19" ht="15.75" x14ac:dyDescent="0.25">
      <c r="A183" s="241"/>
      <c r="B183" s="242"/>
      <c r="C183" s="242"/>
      <c r="D183" s="242"/>
      <c r="E183" s="242"/>
      <c r="F183" s="241"/>
      <c r="G183" s="241"/>
      <c r="H183" s="324"/>
      <c r="I183" s="325"/>
      <c r="J183" s="241"/>
      <c r="K183" s="241"/>
      <c r="L183" s="241"/>
      <c r="M183" s="241"/>
      <c r="N183" s="231"/>
      <c r="O183" s="231"/>
      <c r="P183" s="231"/>
      <c r="Q183" s="231"/>
      <c r="R183" s="231"/>
      <c r="S183" s="231"/>
    </row>
    <row r="184" spans="1:19" ht="15.75" x14ac:dyDescent="0.25">
      <c r="A184" s="241"/>
      <c r="B184" s="242"/>
      <c r="C184" s="242"/>
      <c r="D184" s="242"/>
      <c r="E184" s="242"/>
      <c r="F184" s="241"/>
      <c r="G184" s="241"/>
      <c r="H184" s="324"/>
      <c r="I184" s="325"/>
      <c r="J184" s="241"/>
      <c r="K184" s="241"/>
      <c r="L184" s="241"/>
      <c r="M184" s="241"/>
      <c r="N184" s="231"/>
      <c r="O184" s="231"/>
      <c r="P184" s="231"/>
      <c r="Q184" s="231"/>
      <c r="R184" s="231"/>
      <c r="S184" s="231"/>
    </row>
    <row r="185" spans="1:19" ht="15.75" x14ac:dyDescent="0.25">
      <c r="A185" s="241"/>
      <c r="B185" s="242"/>
      <c r="C185" s="242"/>
      <c r="D185" s="242"/>
      <c r="E185" s="242"/>
      <c r="F185" s="241"/>
      <c r="G185" s="241"/>
      <c r="H185" s="324"/>
      <c r="I185" s="325"/>
      <c r="J185" s="241"/>
      <c r="K185" s="241"/>
      <c r="L185" s="241"/>
      <c r="M185" s="241"/>
      <c r="N185" s="231"/>
      <c r="O185" s="231"/>
      <c r="P185" s="231"/>
      <c r="Q185" s="231"/>
      <c r="R185" s="231"/>
      <c r="S185" s="231"/>
    </row>
    <row r="186" spans="1:19" ht="15.75" x14ac:dyDescent="0.25">
      <c r="A186" s="241"/>
      <c r="B186" s="242"/>
      <c r="C186" s="242"/>
      <c r="D186" s="242"/>
      <c r="E186" s="242"/>
      <c r="F186" s="241"/>
      <c r="G186" s="241"/>
      <c r="H186" s="324"/>
      <c r="I186" s="325"/>
      <c r="J186" s="241"/>
      <c r="K186" s="241"/>
      <c r="L186" s="241"/>
      <c r="M186" s="241"/>
      <c r="N186" s="231"/>
      <c r="O186" s="231"/>
      <c r="P186" s="231"/>
      <c r="Q186" s="231"/>
      <c r="R186" s="231"/>
      <c r="S186" s="231"/>
    </row>
    <row r="187" spans="1:19" ht="15.75" x14ac:dyDescent="0.25">
      <c r="A187" s="241"/>
      <c r="B187" s="242"/>
      <c r="C187" s="242"/>
      <c r="D187" s="242"/>
      <c r="E187" s="242"/>
      <c r="F187" s="241"/>
      <c r="G187" s="241"/>
      <c r="H187" s="324"/>
      <c r="I187" s="325"/>
      <c r="J187" s="241"/>
      <c r="K187" s="241"/>
      <c r="L187" s="241"/>
      <c r="M187" s="241"/>
      <c r="N187" s="231"/>
      <c r="O187" s="231"/>
      <c r="P187" s="231"/>
      <c r="Q187" s="231"/>
      <c r="R187" s="231"/>
      <c r="S187" s="231"/>
    </row>
    <row r="188" spans="1:19" ht="15.75" x14ac:dyDescent="0.25">
      <c r="A188" s="241"/>
      <c r="B188" s="242"/>
      <c r="C188" s="242"/>
      <c r="D188" s="242"/>
      <c r="E188" s="242"/>
      <c r="F188" s="241"/>
      <c r="G188" s="241"/>
      <c r="H188" s="324"/>
      <c r="I188" s="325"/>
      <c r="J188" s="241"/>
      <c r="K188" s="241"/>
      <c r="L188" s="241"/>
      <c r="M188" s="241"/>
      <c r="N188" s="231"/>
      <c r="O188" s="231"/>
      <c r="P188" s="231"/>
      <c r="Q188" s="231"/>
      <c r="R188" s="231"/>
      <c r="S188" s="231"/>
    </row>
    <row r="189" spans="1:19" ht="15.75" x14ac:dyDescent="0.25">
      <c r="A189" s="241"/>
      <c r="B189" s="242"/>
      <c r="C189" s="242"/>
      <c r="D189" s="242"/>
      <c r="E189" s="242"/>
      <c r="F189" s="241"/>
      <c r="G189" s="241"/>
      <c r="H189" s="324"/>
      <c r="I189" s="325"/>
      <c r="J189" s="241"/>
      <c r="K189" s="241"/>
      <c r="L189" s="241"/>
      <c r="M189" s="241"/>
      <c r="N189" s="231"/>
      <c r="O189" s="231"/>
      <c r="P189" s="231"/>
      <c r="Q189" s="231"/>
      <c r="R189" s="231"/>
      <c r="S189" s="231"/>
    </row>
    <row r="190" spans="1:19" ht="15.75" x14ac:dyDescent="0.25">
      <c r="A190" s="241"/>
      <c r="B190" s="242"/>
      <c r="C190" s="242"/>
      <c r="D190" s="242"/>
      <c r="E190" s="242"/>
      <c r="F190" s="241"/>
      <c r="G190" s="241"/>
      <c r="H190" s="324"/>
      <c r="I190" s="325"/>
      <c r="J190" s="241"/>
      <c r="K190" s="241"/>
      <c r="L190" s="241"/>
      <c r="M190" s="241"/>
      <c r="N190" s="231"/>
      <c r="O190" s="231"/>
      <c r="P190" s="231"/>
      <c r="Q190" s="231"/>
      <c r="R190" s="231"/>
      <c r="S190" s="231"/>
    </row>
    <row r="191" spans="1:19" ht="15.75" x14ac:dyDescent="0.25">
      <c r="A191" s="241"/>
      <c r="B191" s="242"/>
      <c r="C191" s="242"/>
      <c r="D191" s="242"/>
      <c r="E191" s="242"/>
      <c r="F191" s="241"/>
      <c r="G191" s="241"/>
      <c r="H191" s="324"/>
      <c r="I191" s="325"/>
      <c r="J191" s="241"/>
      <c r="K191" s="241"/>
      <c r="L191" s="241"/>
      <c r="M191" s="241"/>
      <c r="N191" s="231"/>
      <c r="O191" s="231"/>
      <c r="P191" s="231"/>
      <c r="Q191" s="231"/>
      <c r="R191" s="231"/>
      <c r="S191" s="231"/>
    </row>
    <row r="192" spans="1:19" ht="15.75" x14ac:dyDescent="0.25">
      <c r="A192" s="241"/>
      <c r="B192" s="242"/>
      <c r="C192" s="242"/>
      <c r="D192" s="242"/>
      <c r="E192" s="242"/>
      <c r="F192" s="241"/>
      <c r="G192" s="241"/>
      <c r="H192" s="324"/>
      <c r="I192" s="325"/>
      <c r="J192" s="241"/>
      <c r="K192" s="241"/>
      <c r="L192" s="241"/>
      <c r="M192" s="241"/>
      <c r="N192" s="231"/>
      <c r="O192" s="231"/>
      <c r="P192" s="231"/>
      <c r="Q192" s="231"/>
      <c r="R192" s="231"/>
      <c r="S192" s="231"/>
    </row>
    <row r="193" spans="1:19" ht="15.75" x14ac:dyDescent="0.25">
      <c r="A193" s="241"/>
      <c r="B193" s="242"/>
      <c r="C193" s="242"/>
      <c r="D193" s="242"/>
      <c r="E193" s="242"/>
      <c r="F193" s="241"/>
      <c r="G193" s="241"/>
      <c r="H193" s="324"/>
      <c r="I193" s="325"/>
      <c r="J193" s="241"/>
      <c r="K193" s="241"/>
      <c r="L193" s="241"/>
      <c r="M193" s="241"/>
      <c r="N193" s="231"/>
      <c r="O193" s="231"/>
      <c r="P193" s="231"/>
      <c r="Q193" s="231"/>
      <c r="R193" s="231"/>
      <c r="S193" s="231"/>
    </row>
    <row r="194" spans="1:19" ht="15.75" x14ac:dyDescent="0.25">
      <c r="A194" s="241"/>
      <c r="B194" s="242"/>
      <c r="C194" s="242"/>
      <c r="D194" s="242"/>
      <c r="E194" s="242"/>
      <c r="F194" s="241"/>
      <c r="G194" s="241"/>
      <c r="H194" s="324"/>
      <c r="I194" s="325"/>
      <c r="J194" s="241"/>
      <c r="K194" s="241"/>
      <c r="L194" s="241"/>
      <c r="M194" s="241"/>
      <c r="N194" s="231"/>
      <c r="O194" s="231"/>
      <c r="P194" s="231"/>
      <c r="Q194" s="231"/>
      <c r="R194" s="231"/>
      <c r="S194" s="231"/>
    </row>
    <row r="195" spans="1:19" ht="15.75" x14ac:dyDescent="0.25">
      <c r="A195" s="241"/>
      <c r="B195" s="242"/>
      <c r="C195" s="242"/>
      <c r="D195" s="242"/>
      <c r="E195" s="242"/>
      <c r="F195" s="241"/>
      <c r="G195" s="241"/>
      <c r="H195" s="324"/>
      <c r="I195" s="325"/>
      <c r="J195" s="241"/>
      <c r="K195" s="241"/>
      <c r="L195" s="241"/>
      <c r="M195" s="241"/>
      <c r="N195" s="231"/>
      <c r="O195" s="231"/>
      <c r="P195" s="231"/>
      <c r="Q195" s="231"/>
      <c r="R195" s="231"/>
      <c r="S195" s="231"/>
    </row>
    <row r="196" spans="1:19" ht="15.75" x14ac:dyDescent="0.25">
      <c r="A196" s="241"/>
      <c r="B196" s="242"/>
      <c r="C196" s="242"/>
      <c r="D196" s="242"/>
      <c r="E196" s="242"/>
      <c r="F196" s="241"/>
      <c r="G196" s="241"/>
      <c r="H196" s="324"/>
      <c r="I196" s="325"/>
      <c r="J196" s="241"/>
      <c r="K196" s="241"/>
      <c r="L196" s="241"/>
      <c r="M196" s="241"/>
      <c r="N196" s="231"/>
      <c r="O196" s="231"/>
      <c r="P196" s="231"/>
      <c r="Q196" s="231"/>
      <c r="R196" s="231"/>
      <c r="S196" s="231"/>
    </row>
    <row r="197" spans="1:19" ht="15.75" x14ac:dyDescent="0.25">
      <c r="A197" s="241"/>
      <c r="B197" s="242"/>
      <c r="C197" s="242"/>
      <c r="D197" s="242"/>
      <c r="E197" s="242"/>
      <c r="F197" s="241"/>
      <c r="G197" s="241"/>
      <c r="H197" s="324"/>
      <c r="I197" s="325"/>
      <c r="J197" s="241"/>
      <c r="K197" s="241"/>
      <c r="L197" s="241"/>
      <c r="M197" s="241"/>
      <c r="N197" s="231"/>
      <c r="O197" s="231"/>
      <c r="P197" s="231"/>
      <c r="Q197" s="231"/>
      <c r="R197" s="231"/>
      <c r="S197" s="231"/>
    </row>
    <row r="198" spans="1:19" ht="15.75" x14ac:dyDescent="0.25">
      <c r="A198" s="241"/>
      <c r="B198" s="242"/>
      <c r="C198" s="242"/>
      <c r="D198" s="242"/>
      <c r="E198" s="242"/>
      <c r="F198" s="241"/>
      <c r="G198" s="241"/>
      <c r="H198" s="324"/>
      <c r="I198" s="325"/>
      <c r="J198" s="241"/>
      <c r="K198" s="241"/>
      <c r="L198" s="241"/>
      <c r="M198" s="241"/>
      <c r="N198" s="231"/>
      <c r="O198" s="231"/>
      <c r="P198" s="231"/>
      <c r="Q198" s="231"/>
      <c r="R198" s="231"/>
      <c r="S198" s="231"/>
    </row>
    <row r="199" spans="1:19" ht="15.75" x14ac:dyDescent="0.25">
      <c r="A199" s="241"/>
      <c r="B199" s="242"/>
      <c r="C199" s="242"/>
      <c r="D199" s="242"/>
      <c r="E199" s="242"/>
      <c r="F199" s="241"/>
      <c r="G199" s="241"/>
      <c r="H199" s="324"/>
      <c r="I199" s="325"/>
      <c r="J199" s="241"/>
      <c r="K199" s="241"/>
      <c r="L199" s="241"/>
      <c r="M199" s="241"/>
      <c r="N199" s="231"/>
      <c r="O199" s="231"/>
      <c r="P199" s="231"/>
      <c r="Q199" s="231"/>
      <c r="R199" s="231"/>
      <c r="S199" s="231"/>
    </row>
    <row r="200" spans="1:19" ht="15.75" x14ac:dyDescent="0.25">
      <c r="A200" s="241"/>
      <c r="B200" s="242"/>
      <c r="C200" s="242"/>
      <c r="D200" s="242"/>
      <c r="E200" s="242"/>
      <c r="F200" s="241"/>
      <c r="G200" s="241"/>
      <c r="H200" s="324"/>
      <c r="I200" s="325"/>
      <c r="J200" s="241"/>
      <c r="K200" s="241"/>
      <c r="L200" s="241"/>
      <c r="M200" s="241"/>
      <c r="N200" s="231"/>
      <c r="O200" s="231"/>
      <c r="P200" s="231"/>
      <c r="Q200" s="231"/>
      <c r="R200" s="231"/>
      <c r="S200" s="231"/>
    </row>
    <row r="201" spans="1:19" ht="15.75" x14ac:dyDescent="0.25">
      <c r="A201" s="241"/>
      <c r="B201" s="242"/>
      <c r="C201" s="242"/>
      <c r="D201" s="242"/>
      <c r="E201" s="242"/>
      <c r="F201" s="241"/>
      <c r="G201" s="241"/>
      <c r="H201" s="324"/>
      <c r="I201" s="325"/>
      <c r="J201" s="241"/>
      <c r="K201" s="241"/>
      <c r="L201" s="241"/>
      <c r="M201" s="241"/>
      <c r="N201" s="231"/>
      <c r="O201" s="231"/>
      <c r="P201" s="231"/>
      <c r="Q201" s="231"/>
      <c r="R201" s="231"/>
      <c r="S201" s="231"/>
    </row>
    <row r="202" spans="1:19" ht="15.75" x14ac:dyDescent="0.25">
      <c r="A202" s="241"/>
      <c r="B202" s="242"/>
      <c r="C202" s="242"/>
      <c r="D202" s="242"/>
      <c r="E202" s="242"/>
      <c r="F202" s="241"/>
      <c r="G202" s="241"/>
      <c r="H202" s="324"/>
      <c r="I202" s="325"/>
      <c r="J202" s="241"/>
      <c r="K202" s="241"/>
      <c r="L202" s="241"/>
      <c r="M202" s="241"/>
      <c r="N202" s="231"/>
      <c r="O202" s="231"/>
      <c r="P202" s="231"/>
      <c r="Q202" s="231"/>
      <c r="R202" s="231"/>
      <c r="S202" s="231"/>
    </row>
    <row r="203" spans="1:19" ht="15.75" x14ac:dyDescent="0.25">
      <c r="A203" s="241"/>
      <c r="B203" s="242"/>
      <c r="C203" s="242"/>
      <c r="D203" s="242"/>
      <c r="E203" s="242"/>
      <c r="F203" s="241"/>
      <c r="G203" s="241"/>
      <c r="H203" s="324"/>
      <c r="I203" s="325"/>
      <c r="J203" s="241"/>
      <c r="K203" s="241"/>
      <c r="L203" s="241"/>
      <c r="M203" s="241"/>
      <c r="N203" s="231"/>
      <c r="O203" s="231"/>
      <c r="P203" s="231"/>
      <c r="Q203" s="231"/>
      <c r="R203" s="231"/>
      <c r="S203" s="231"/>
    </row>
    <row r="204" spans="1:19" ht="15.75" x14ac:dyDescent="0.25">
      <c r="A204" s="241"/>
      <c r="B204" s="242"/>
      <c r="C204" s="242"/>
      <c r="D204" s="242"/>
      <c r="E204" s="242"/>
      <c r="F204" s="241"/>
      <c r="G204" s="241"/>
      <c r="H204" s="324"/>
      <c r="I204" s="325"/>
      <c r="J204" s="241"/>
      <c r="K204" s="241"/>
      <c r="L204" s="241"/>
      <c r="M204" s="241"/>
      <c r="N204" s="231"/>
      <c r="O204" s="231"/>
      <c r="P204" s="231"/>
      <c r="Q204" s="231"/>
      <c r="R204" s="231"/>
      <c r="S204" s="231"/>
    </row>
    <row r="205" spans="1:19" ht="15.75" x14ac:dyDescent="0.25">
      <c r="A205" s="241"/>
      <c r="B205" s="242"/>
      <c r="C205" s="242"/>
      <c r="D205" s="242"/>
      <c r="E205" s="242"/>
      <c r="F205" s="241"/>
      <c r="G205" s="241"/>
      <c r="H205" s="324"/>
      <c r="I205" s="325"/>
      <c r="J205" s="241"/>
      <c r="K205" s="241"/>
      <c r="L205" s="241"/>
      <c r="M205" s="241"/>
      <c r="N205" s="231"/>
      <c r="O205" s="231"/>
      <c r="P205" s="231"/>
      <c r="Q205" s="231"/>
      <c r="R205" s="231"/>
      <c r="S205" s="231"/>
    </row>
    <row r="206" spans="1:19" ht="15.75" x14ac:dyDescent="0.25">
      <c r="A206" s="241"/>
      <c r="B206" s="242"/>
      <c r="C206" s="242"/>
      <c r="D206" s="242"/>
      <c r="E206" s="242"/>
      <c r="F206" s="241"/>
      <c r="G206" s="241"/>
      <c r="H206" s="324"/>
      <c r="I206" s="325"/>
      <c r="J206" s="241"/>
      <c r="K206" s="241"/>
      <c r="L206" s="241"/>
      <c r="M206" s="241"/>
      <c r="N206" s="231"/>
      <c r="O206" s="231"/>
      <c r="P206" s="231"/>
      <c r="Q206" s="231"/>
      <c r="R206" s="231"/>
      <c r="S206" s="231"/>
    </row>
    <row r="207" spans="1:19" ht="15.75" x14ac:dyDescent="0.25">
      <c r="A207" s="241"/>
      <c r="B207" s="242"/>
      <c r="C207" s="242"/>
      <c r="D207" s="242"/>
      <c r="E207" s="242"/>
      <c r="F207" s="241"/>
      <c r="G207" s="241"/>
      <c r="H207" s="324"/>
      <c r="I207" s="325"/>
      <c r="J207" s="241"/>
      <c r="K207" s="241"/>
      <c r="L207" s="241"/>
      <c r="M207" s="241"/>
      <c r="N207" s="231"/>
      <c r="O207" s="231"/>
      <c r="P207" s="231"/>
      <c r="Q207" s="231"/>
      <c r="R207" s="231"/>
      <c r="S207" s="231"/>
    </row>
    <row r="208" spans="1:19" ht="15.75" x14ac:dyDescent="0.25">
      <c r="A208" s="241"/>
      <c r="B208" s="242"/>
      <c r="C208" s="242"/>
      <c r="D208" s="242"/>
      <c r="E208" s="242"/>
      <c r="F208" s="241"/>
      <c r="G208" s="241"/>
      <c r="H208" s="324"/>
      <c r="I208" s="325"/>
      <c r="J208" s="241"/>
      <c r="K208" s="241"/>
      <c r="L208" s="241"/>
      <c r="M208" s="241"/>
      <c r="N208" s="231"/>
      <c r="O208" s="231"/>
      <c r="P208" s="231"/>
      <c r="Q208" s="231"/>
      <c r="R208" s="231"/>
      <c r="S208" s="231"/>
    </row>
    <row r="209" spans="1:19" ht="15.75" x14ac:dyDescent="0.25">
      <c r="A209" s="241"/>
      <c r="B209" s="242"/>
      <c r="C209" s="242"/>
      <c r="D209" s="242"/>
      <c r="E209" s="242"/>
      <c r="F209" s="241"/>
      <c r="G209" s="241"/>
      <c r="H209" s="324"/>
      <c r="I209" s="325"/>
      <c r="J209" s="241"/>
      <c r="K209" s="241"/>
      <c r="L209" s="241"/>
      <c r="M209" s="241"/>
      <c r="N209" s="231"/>
      <c r="O209" s="231"/>
      <c r="P209" s="231"/>
      <c r="Q209" s="231"/>
      <c r="R209" s="231"/>
      <c r="S209" s="231"/>
    </row>
    <row r="210" spans="1:19" ht="15.75" x14ac:dyDescent="0.25">
      <c r="A210" s="241"/>
      <c r="B210" s="242"/>
      <c r="C210" s="242"/>
      <c r="D210" s="242"/>
      <c r="E210" s="242"/>
      <c r="F210" s="241"/>
      <c r="G210" s="241"/>
      <c r="H210" s="324"/>
      <c r="I210" s="325"/>
      <c r="J210" s="241"/>
      <c r="K210" s="241"/>
      <c r="L210" s="241"/>
      <c r="M210" s="241"/>
      <c r="N210" s="231"/>
      <c r="O210" s="231"/>
      <c r="P210" s="231"/>
      <c r="Q210" s="231"/>
      <c r="R210" s="231"/>
      <c r="S210" s="231"/>
    </row>
    <row r="211" spans="1:19" ht="15.75" x14ac:dyDescent="0.25">
      <c r="A211" s="241"/>
      <c r="B211" s="242"/>
      <c r="C211" s="242"/>
      <c r="D211" s="242"/>
      <c r="E211" s="242"/>
      <c r="F211" s="241"/>
      <c r="G211" s="241"/>
      <c r="H211" s="324"/>
      <c r="I211" s="325"/>
      <c r="J211" s="241"/>
      <c r="K211" s="241"/>
      <c r="L211" s="241"/>
      <c r="M211" s="241"/>
      <c r="N211" s="231"/>
      <c r="O211" s="231"/>
      <c r="P211" s="231"/>
      <c r="Q211" s="231"/>
      <c r="R211" s="231"/>
      <c r="S211" s="231"/>
    </row>
    <row r="212" spans="1:19" ht="15.75" x14ac:dyDescent="0.25">
      <c r="A212" s="241"/>
      <c r="B212" s="242"/>
      <c r="C212" s="242"/>
      <c r="D212" s="242"/>
      <c r="E212" s="242"/>
      <c r="F212" s="241"/>
      <c r="G212" s="241"/>
      <c r="H212" s="324"/>
      <c r="I212" s="325"/>
      <c r="J212" s="241"/>
      <c r="K212" s="241"/>
      <c r="L212" s="241"/>
      <c r="M212" s="241"/>
      <c r="N212" s="231"/>
      <c r="O212" s="231"/>
      <c r="P212" s="231"/>
      <c r="Q212" s="231"/>
      <c r="R212" s="231"/>
      <c r="S212" s="231"/>
    </row>
    <row r="213" spans="1:19" ht="15.75" x14ac:dyDescent="0.25">
      <c r="A213" s="241"/>
      <c r="B213" s="242"/>
      <c r="C213" s="242"/>
      <c r="D213" s="242"/>
      <c r="E213" s="242"/>
      <c r="F213" s="241"/>
      <c r="G213" s="241"/>
      <c r="H213" s="324"/>
      <c r="I213" s="325"/>
      <c r="J213" s="241"/>
      <c r="K213" s="241"/>
      <c r="L213" s="241"/>
      <c r="M213" s="241"/>
      <c r="N213" s="231"/>
      <c r="O213" s="231"/>
      <c r="P213" s="231"/>
      <c r="Q213" s="231"/>
      <c r="R213" s="231"/>
      <c r="S213" s="231"/>
    </row>
    <row r="214" spans="1:19" ht="15.75" x14ac:dyDescent="0.25">
      <c r="A214" s="241"/>
      <c r="B214" s="242"/>
      <c r="C214" s="242"/>
      <c r="D214" s="242"/>
      <c r="E214" s="242"/>
      <c r="F214" s="241"/>
      <c r="G214" s="241"/>
      <c r="H214" s="324"/>
      <c r="I214" s="325"/>
      <c r="J214" s="241"/>
      <c r="K214" s="241"/>
      <c r="L214" s="241"/>
      <c r="M214" s="241"/>
      <c r="N214" s="231"/>
      <c r="O214" s="231"/>
      <c r="P214" s="231"/>
      <c r="Q214" s="231"/>
      <c r="R214" s="231"/>
      <c r="S214" s="231"/>
    </row>
    <row r="215" spans="1:19" ht="15.75" x14ac:dyDescent="0.25">
      <c r="A215" s="241"/>
      <c r="B215" s="242"/>
      <c r="C215" s="242"/>
      <c r="D215" s="242"/>
      <c r="E215" s="242"/>
      <c r="F215" s="241"/>
      <c r="G215" s="241"/>
      <c r="H215" s="324"/>
      <c r="I215" s="325"/>
      <c r="J215" s="241"/>
      <c r="K215" s="241"/>
      <c r="L215" s="241"/>
      <c r="M215" s="241"/>
      <c r="N215" s="231"/>
      <c r="O215" s="231"/>
      <c r="P215" s="231"/>
      <c r="Q215" s="231"/>
      <c r="R215" s="231"/>
      <c r="S215" s="231"/>
    </row>
    <row r="216" spans="1:19" ht="15.75" x14ac:dyDescent="0.25">
      <c r="A216" s="241"/>
      <c r="B216" s="242"/>
      <c r="C216" s="242"/>
      <c r="D216" s="242"/>
      <c r="E216" s="242"/>
      <c r="F216" s="241"/>
      <c r="G216" s="241"/>
      <c r="H216" s="324"/>
      <c r="I216" s="325"/>
      <c r="J216" s="241"/>
      <c r="K216" s="241"/>
      <c r="L216" s="241"/>
      <c r="M216" s="241"/>
      <c r="N216" s="231"/>
      <c r="O216" s="231"/>
      <c r="P216" s="231"/>
      <c r="Q216" s="231"/>
      <c r="R216" s="231"/>
      <c r="S216" s="231"/>
    </row>
    <row r="217" spans="1:19" ht="15.75" x14ac:dyDescent="0.25">
      <c r="A217" s="241"/>
      <c r="B217" s="242"/>
      <c r="C217" s="242"/>
      <c r="D217" s="242"/>
      <c r="E217" s="242"/>
      <c r="F217" s="241"/>
      <c r="G217" s="241"/>
      <c r="H217" s="324"/>
      <c r="I217" s="325"/>
      <c r="J217" s="241"/>
      <c r="K217" s="241"/>
      <c r="L217" s="241"/>
      <c r="M217" s="241"/>
      <c r="N217" s="231"/>
      <c r="O217" s="231"/>
      <c r="P217" s="231"/>
      <c r="Q217" s="231"/>
      <c r="R217" s="231"/>
      <c r="S217" s="231"/>
    </row>
    <row r="218" spans="1:19" ht="15.75" x14ac:dyDescent="0.25">
      <c r="A218" s="241"/>
      <c r="B218" s="242"/>
      <c r="C218" s="242"/>
      <c r="D218" s="242"/>
      <c r="E218" s="242"/>
      <c r="F218" s="241"/>
      <c r="G218" s="241"/>
      <c r="H218" s="324"/>
      <c r="I218" s="325"/>
      <c r="J218" s="241"/>
      <c r="K218" s="241"/>
      <c r="L218" s="241"/>
      <c r="M218" s="241"/>
      <c r="N218" s="231"/>
      <c r="O218" s="231"/>
      <c r="P218" s="231"/>
      <c r="Q218" s="231"/>
      <c r="R218" s="231"/>
      <c r="S218" s="231"/>
    </row>
    <row r="219" spans="1:19" ht="15.75" x14ac:dyDescent="0.25">
      <c r="A219" s="241"/>
      <c r="B219" s="242"/>
      <c r="C219" s="242"/>
      <c r="D219" s="242"/>
      <c r="E219" s="242"/>
      <c r="F219" s="241"/>
      <c r="G219" s="241"/>
      <c r="H219" s="324"/>
      <c r="I219" s="325"/>
      <c r="J219" s="241"/>
      <c r="K219" s="241"/>
      <c r="L219" s="241"/>
      <c r="M219" s="241"/>
      <c r="N219" s="231"/>
      <c r="O219" s="231"/>
      <c r="P219" s="231"/>
      <c r="Q219" s="231"/>
      <c r="R219" s="231"/>
      <c r="S219" s="231"/>
    </row>
    <row r="220" spans="1:19" ht="15.75" x14ac:dyDescent="0.25">
      <c r="A220" s="241"/>
      <c r="B220" s="242"/>
      <c r="C220" s="242"/>
      <c r="D220" s="242"/>
      <c r="E220" s="242"/>
      <c r="F220" s="241"/>
      <c r="G220" s="241"/>
      <c r="H220" s="324"/>
      <c r="I220" s="325"/>
      <c r="J220" s="241"/>
      <c r="K220" s="241"/>
      <c r="L220" s="241"/>
      <c r="M220" s="241"/>
      <c r="N220" s="231"/>
      <c r="O220" s="231"/>
      <c r="P220" s="231"/>
      <c r="Q220" s="231"/>
      <c r="R220" s="231"/>
      <c r="S220" s="231"/>
    </row>
    <row r="221" spans="1:19" ht="15.75" x14ac:dyDescent="0.25">
      <c r="A221" s="241"/>
      <c r="B221" s="242"/>
      <c r="C221" s="242"/>
      <c r="D221" s="242"/>
      <c r="E221" s="242"/>
      <c r="F221" s="241"/>
      <c r="G221" s="241"/>
      <c r="H221" s="324"/>
      <c r="I221" s="325"/>
      <c r="J221" s="241"/>
      <c r="K221" s="241"/>
      <c r="L221" s="241"/>
      <c r="M221" s="241"/>
      <c r="N221" s="231"/>
      <c r="O221" s="231"/>
      <c r="P221" s="231"/>
      <c r="Q221" s="231"/>
      <c r="R221" s="231"/>
      <c r="S221" s="231"/>
    </row>
    <row r="222" spans="1:19" ht="15.75" x14ac:dyDescent="0.25">
      <c r="A222" s="241"/>
      <c r="B222" s="242"/>
      <c r="C222" s="242"/>
      <c r="D222" s="242"/>
      <c r="E222" s="242"/>
      <c r="F222" s="241"/>
      <c r="G222" s="241"/>
      <c r="H222" s="324"/>
      <c r="I222" s="325"/>
      <c r="J222" s="241"/>
      <c r="K222" s="241"/>
      <c r="L222" s="241"/>
      <c r="M222" s="241"/>
      <c r="N222" s="231"/>
      <c r="O222" s="231"/>
      <c r="P222" s="231"/>
      <c r="Q222" s="231"/>
      <c r="R222" s="231"/>
      <c r="S222" s="231"/>
    </row>
    <row r="223" spans="1:19" ht="15.75" x14ac:dyDescent="0.25">
      <c r="A223" s="241"/>
      <c r="B223" s="242"/>
      <c r="C223" s="242"/>
      <c r="D223" s="242"/>
      <c r="E223" s="242"/>
      <c r="F223" s="241"/>
      <c r="G223" s="241"/>
      <c r="H223" s="324"/>
      <c r="I223" s="325"/>
      <c r="J223" s="241"/>
      <c r="K223" s="241"/>
      <c r="L223" s="241"/>
      <c r="M223" s="241"/>
      <c r="N223" s="231"/>
      <c r="O223" s="231"/>
      <c r="P223" s="231"/>
      <c r="Q223" s="231"/>
      <c r="R223" s="231"/>
      <c r="S223" s="231"/>
    </row>
    <row r="224" spans="1:19" ht="15.75" x14ac:dyDescent="0.25">
      <c r="A224" s="241"/>
      <c r="B224" s="242"/>
      <c r="C224" s="242"/>
      <c r="D224" s="242"/>
      <c r="E224" s="242"/>
      <c r="F224" s="241"/>
      <c r="G224" s="241"/>
      <c r="H224" s="324"/>
      <c r="I224" s="325"/>
      <c r="J224" s="241"/>
      <c r="K224" s="241"/>
      <c r="L224" s="241"/>
      <c r="M224" s="241"/>
      <c r="N224" s="231"/>
      <c r="O224" s="231"/>
      <c r="P224" s="231"/>
      <c r="Q224" s="231"/>
      <c r="R224" s="231"/>
      <c r="S224" s="231"/>
    </row>
    <row r="225" spans="1:19" ht="15.75" x14ac:dyDescent="0.25">
      <c r="A225" s="241"/>
      <c r="B225" s="242"/>
      <c r="C225" s="242"/>
      <c r="D225" s="242"/>
      <c r="E225" s="242"/>
      <c r="F225" s="241"/>
      <c r="G225" s="241"/>
      <c r="H225" s="324"/>
      <c r="I225" s="325"/>
      <c r="J225" s="241"/>
      <c r="K225" s="241"/>
      <c r="L225" s="241"/>
      <c r="M225" s="241"/>
      <c r="N225" s="231"/>
      <c r="O225" s="231"/>
      <c r="P225" s="231"/>
      <c r="Q225" s="231"/>
      <c r="R225" s="231"/>
      <c r="S225" s="231"/>
    </row>
    <row r="226" spans="1:19" ht="15.75" x14ac:dyDescent="0.25">
      <c r="A226" s="241"/>
      <c r="B226" s="242"/>
      <c r="C226" s="242"/>
      <c r="D226" s="242"/>
      <c r="E226" s="242"/>
      <c r="F226" s="241"/>
      <c r="G226" s="241"/>
      <c r="H226" s="324"/>
      <c r="I226" s="325"/>
      <c r="J226" s="241"/>
      <c r="K226" s="241"/>
      <c r="L226" s="241"/>
      <c r="M226" s="241"/>
      <c r="N226" s="231"/>
      <c r="O226" s="231"/>
      <c r="P226" s="231"/>
      <c r="Q226" s="231"/>
      <c r="R226" s="231"/>
      <c r="S226" s="231"/>
    </row>
    <row r="227" spans="1:19" ht="15.75" x14ac:dyDescent="0.25">
      <c r="A227" s="241"/>
      <c r="B227" s="242"/>
      <c r="C227" s="242"/>
      <c r="D227" s="242"/>
      <c r="E227" s="242"/>
      <c r="F227" s="241"/>
      <c r="G227" s="241"/>
      <c r="H227" s="324"/>
      <c r="I227" s="325"/>
      <c r="J227" s="241"/>
      <c r="K227" s="241"/>
      <c r="L227" s="241"/>
      <c r="M227" s="241"/>
      <c r="N227" s="231"/>
      <c r="O227" s="231"/>
      <c r="P227" s="231"/>
      <c r="Q227" s="231"/>
      <c r="R227" s="231"/>
      <c r="S227" s="231"/>
    </row>
    <row r="228" spans="1:19" ht="15.75" x14ac:dyDescent="0.25">
      <c r="A228" s="241"/>
      <c r="B228" s="242"/>
      <c r="C228" s="242"/>
      <c r="D228" s="242"/>
      <c r="E228" s="242"/>
      <c r="F228" s="241"/>
      <c r="G228" s="241"/>
      <c r="H228" s="324"/>
      <c r="I228" s="325"/>
      <c r="J228" s="241"/>
      <c r="K228" s="241"/>
      <c r="L228" s="241"/>
      <c r="M228" s="241"/>
      <c r="N228" s="231"/>
      <c r="O228" s="231"/>
      <c r="P228" s="231"/>
      <c r="Q228" s="231"/>
      <c r="R228" s="231"/>
      <c r="S228" s="231"/>
    </row>
    <row r="229" spans="1:19" ht="15.75" x14ac:dyDescent="0.25">
      <c r="A229" s="241"/>
      <c r="B229" s="242"/>
      <c r="C229" s="242"/>
      <c r="D229" s="242"/>
      <c r="E229" s="242"/>
      <c r="F229" s="241"/>
      <c r="G229" s="241"/>
      <c r="H229" s="324"/>
      <c r="I229" s="325"/>
      <c r="J229" s="241"/>
      <c r="K229" s="241"/>
      <c r="L229" s="241"/>
      <c r="M229" s="241"/>
      <c r="N229" s="231"/>
      <c r="O229" s="231"/>
      <c r="P229" s="231"/>
      <c r="Q229" s="231"/>
      <c r="R229" s="231"/>
      <c r="S229" s="231"/>
    </row>
    <row r="230" spans="1:19" ht="15.75" x14ac:dyDescent="0.25">
      <c r="A230" s="241"/>
      <c r="B230" s="242"/>
      <c r="C230" s="242"/>
      <c r="D230" s="242"/>
      <c r="E230" s="242"/>
      <c r="F230" s="241"/>
      <c r="G230" s="241"/>
      <c r="H230" s="324"/>
      <c r="I230" s="325"/>
      <c r="J230" s="241"/>
      <c r="K230" s="241"/>
      <c r="L230" s="241"/>
      <c r="M230" s="241"/>
      <c r="N230" s="231"/>
      <c r="O230" s="231"/>
      <c r="P230" s="231"/>
      <c r="Q230" s="231"/>
      <c r="R230" s="231"/>
      <c r="S230" s="231"/>
    </row>
    <row r="231" spans="1:19" ht="15.75" x14ac:dyDescent="0.25">
      <c r="A231" s="241"/>
      <c r="B231" s="242"/>
      <c r="C231" s="242"/>
      <c r="D231" s="242"/>
      <c r="E231" s="242"/>
      <c r="F231" s="241"/>
      <c r="G231" s="241"/>
      <c r="H231" s="324"/>
      <c r="I231" s="325"/>
      <c r="J231" s="241"/>
      <c r="K231" s="241"/>
      <c r="L231" s="241"/>
      <c r="M231" s="241"/>
      <c r="N231" s="231"/>
      <c r="O231" s="231"/>
      <c r="P231" s="231"/>
      <c r="Q231" s="231"/>
      <c r="R231" s="231"/>
      <c r="S231" s="231"/>
    </row>
    <row r="232" spans="1:19" ht="15.75" x14ac:dyDescent="0.25">
      <c r="A232" s="241"/>
      <c r="B232" s="242"/>
      <c r="C232" s="242"/>
      <c r="D232" s="242"/>
      <c r="E232" s="242"/>
      <c r="F232" s="241"/>
      <c r="G232" s="241"/>
      <c r="H232" s="324"/>
      <c r="I232" s="325"/>
      <c r="J232" s="241"/>
      <c r="K232" s="241"/>
      <c r="L232" s="241"/>
      <c r="M232" s="241"/>
      <c r="N232" s="231"/>
      <c r="O232" s="231"/>
      <c r="P232" s="231"/>
      <c r="Q232" s="231"/>
      <c r="R232" s="231"/>
      <c r="S232" s="231"/>
    </row>
    <row r="233" spans="1:19" ht="15.75" x14ac:dyDescent="0.25">
      <c r="A233" s="241"/>
      <c r="B233" s="242"/>
      <c r="C233" s="242"/>
      <c r="D233" s="242"/>
      <c r="E233" s="242"/>
      <c r="F233" s="241"/>
      <c r="G233" s="241"/>
      <c r="H233" s="324"/>
      <c r="I233" s="325"/>
      <c r="J233" s="241"/>
      <c r="K233" s="241"/>
      <c r="L233" s="241"/>
      <c r="M233" s="241"/>
      <c r="N233" s="231"/>
      <c r="O233" s="231"/>
      <c r="P233" s="231"/>
      <c r="Q233" s="231"/>
      <c r="R233" s="231"/>
      <c r="S233" s="231"/>
    </row>
    <row r="234" spans="1:19" ht="15.75" x14ac:dyDescent="0.25">
      <c r="A234" s="241"/>
      <c r="B234" s="242"/>
      <c r="C234" s="242"/>
      <c r="D234" s="242"/>
      <c r="E234" s="242"/>
      <c r="F234" s="241"/>
      <c r="G234" s="241"/>
      <c r="H234" s="324"/>
      <c r="I234" s="325"/>
      <c r="J234" s="241"/>
      <c r="K234" s="241"/>
      <c r="L234" s="241"/>
      <c r="M234" s="241"/>
      <c r="N234" s="231"/>
      <c r="O234" s="231"/>
      <c r="P234" s="231"/>
      <c r="Q234" s="231"/>
      <c r="R234" s="231"/>
      <c r="S234" s="231"/>
    </row>
    <row r="235" spans="1:19" ht="15.75" x14ac:dyDescent="0.25">
      <c r="A235" s="241"/>
      <c r="B235" s="242"/>
      <c r="C235" s="242"/>
      <c r="D235" s="242"/>
      <c r="E235" s="242"/>
      <c r="F235" s="241"/>
      <c r="G235" s="241"/>
      <c r="H235" s="324"/>
      <c r="I235" s="325"/>
      <c r="J235" s="241"/>
      <c r="K235" s="241"/>
      <c r="L235" s="241"/>
      <c r="M235" s="241"/>
      <c r="N235" s="231"/>
      <c r="O235" s="231"/>
      <c r="P235" s="231"/>
      <c r="Q235" s="231"/>
      <c r="R235" s="231"/>
      <c r="S235" s="231"/>
    </row>
    <row r="236" spans="1:19" ht="15.75" x14ac:dyDescent="0.25">
      <c r="A236" s="241"/>
      <c r="B236" s="242"/>
      <c r="C236" s="242"/>
      <c r="D236" s="242"/>
      <c r="E236" s="242"/>
      <c r="F236" s="241"/>
      <c r="G236" s="241"/>
      <c r="H236" s="324"/>
      <c r="I236" s="325"/>
      <c r="J236" s="241"/>
      <c r="K236" s="241"/>
      <c r="L236" s="241"/>
      <c r="M236" s="241"/>
      <c r="N236" s="231"/>
      <c r="O236" s="231"/>
      <c r="P236" s="231"/>
      <c r="Q236" s="231"/>
      <c r="R236" s="231"/>
      <c r="S236" s="231"/>
    </row>
    <row r="237" spans="1:19" ht="15.75" x14ac:dyDescent="0.25">
      <c r="A237" s="241"/>
      <c r="B237" s="242"/>
      <c r="C237" s="242"/>
      <c r="D237" s="242"/>
      <c r="E237" s="242"/>
      <c r="F237" s="241"/>
      <c r="G237" s="241"/>
      <c r="H237" s="324"/>
      <c r="I237" s="325"/>
      <c r="J237" s="241"/>
      <c r="K237" s="241"/>
      <c r="L237" s="241"/>
      <c r="M237" s="241"/>
      <c r="N237" s="231"/>
      <c r="O237" s="231"/>
      <c r="P237" s="231"/>
      <c r="Q237" s="231"/>
      <c r="R237" s="231"/>
      <c r="S237" s="231"/>
    </row>
    <row r="238" spans="1:19" ht="15.75" x14ac:dyDescent="0.25">
      <c r="A238" s="241"/>
      <c r="B238" s="242"/>
      <c r="C238" s="242"/>
      <c r="D238" s="242"/>
      <c r="E238" s="242"/>
      <c r="F238" s="241"/>
      <c r="G238" s="241"/>
      <c r="H238" s="324"/>
      <c r="I238" s="325"/>
      <c r="J238" s="241"/>
      <c r="K238" s="241"/>
      <c r="L238" s="241"/>
      <c r="M238" s="241"/>
      <c r="N238" s="231"/>
      <c r="O238" s="231"/>
      <c r="P238" s="231"/>
      <c r="Q238" s="231"/>
      <c r="R238" s="231"/>
      <c r="S238" s="231"/>
    </row>
    <row r="239" spans="1:19" ht="15.75" x14ac:dyDescent="0.25">
      <c r="A239" s="241"/>
      <c r="B239" s="242"/>
      <c r="C239" s="242"/>
      <c r="D239" s="242"/>
      <c r="E239" s="242"/>
      <c r="F239" s="241"/>
      <c r="G239" s="241"/>
      <c r="H239" s="324"/>
      <c r="I239" s="325"/>
      <c r="J239" s="241"/>
      <c r="K239" s="241"/>
      <c r="L239" s="241"/>
      <c r="M239" s="241"/>
      <c r="N239" s="231"/>
      <c r="O239" s="231"/>
      <c r="P239" s="231"/>
      <c r="Q239" s="231"/>
      <c r="R239" s="231"/>
      <c r="S239" s="231"/>
    </row>
    <row r="240" spans="1:19" ht="15.75" x14ac:dyDescent="0.25">
      <c r="A240" s="241"/>
      <c r="B240" s="242"/>
      <c r="C240" s="242"/>
      <c r="D240" s="242"/>
      <c r="E240" s="242"/>
      <c r="F240" s="241"/>
      <c r="G240" s="241"/>
      <c r="H240" s="324"/>
      <c r="I240" s="325"/>
      <c r="J240" s="241"/>
      <c r="K240" s="241"/>
      <c r="L240" s="241"/>
      <c r="M240" s="241"/>
      <c r="N240" s="231"/>
      <c r="O240" s="231"/>
      <c r="P240" s="231"/>
      <c r="Q240" s="231"/>
      <c r="R240" s="231"/>
      <c r="S240" s="231"/>
    </row>
    <row r="241" spans="1:19" ht="15.75" x14ac:dyDescent="0.25">
      <c r="A241" s="241"/>
      <c r="B241" s="242"/>
      <c r="C241" s="242"/>
      <c r="D241" s="242"/>
      <c r="E241" s="242"/>
      <c r="F241" s="241"/>
      <c r="G241" s="241"/>
      <c r="H241" s="324"/>
      <c r="I241" s="325"/>
      <c r="J241" s="241"/>
      <c r="K241" s="241"/>
      <c r="L241" s="241"/>
      <c r="M241" s="241"/>
      <c r="N241" s="231"/>
      <c r="O241" s="231"/>
      <c r="P241" s="231"/>
      <c r="Q241" s="231"/>
      <c r="R241" s="231"/>
      <c r="S241" s="231"/>
    </row>
    <row r="242" spans="1:19" ht="15.75" x14ac:dyDescent="0.25">
      <c r="A242" s="241"/>
      <c r="B242" s="242"/>
      <c r="C242" s="242"/>
      <c r="D242" s="242"/>
      <c r="E242" s="242"/>
      <c r="F242" s="241"/>
      <c r="G242" s="241"/>
      <c r="H242" s="324"/>
      <c r="I242" s="325"/>
      <c r="J242" s="241"/>
      <c r="K242" s="241"/>
      <c r="L242" s="241"/>
      <c r="M242" s="241"/>
      <c r="N242" s="231"/>
      <c r="O242" s="231"/>
      <c r="P242" s="231"/>
      <c r="Q242" s="231"/>
      <c r="R242" s="231"/>
      <c r="S242" s="231"/>
    </row>
    <row r="243" spans="1:19" ht="15.75" x14ac:dyDescent="0.25">
      <c r="A243" s="241"/>
      <c r="B243" s="242"/>
      <c r="C243" s="242"/>
      <c r="D243" s="242"/>
      <c r="E243" s="242"/>
      <c r="F243" s="241"/>
      <c r="G243" s="241"/>
      <c r="H243" s="324"/>
      <c r="I243" s="325"/>
      <c r="J243" s="241"/>
      <c r="K243" s="241"/>
      <c r="L243" s="241"/>
      <c r="M243" s="241"/>
      <c r="N243" s="231"/>
      <c r="O243" s="231"/>
      <c r="P243" s="231"/>
      <c r="Q243" s="231"/>
      <c r="R243" s="231"/>
      <c r="S243" s="231"/>
    </row>
    <row r="244" spans="1:19" ht="15.75" x14ac:dyDescent="0.25">
      <c r="A244" s="241"/>
      <c r="B244" s="242"/>
      <c r="C244" s="242"/>
      <c r="D244" s="242"/>
      <c r="E244" s="242"/>
      <c r="F244" s="241"/>
      <c r="G244" s="241"/>
      <c r="H244" s="324"/>
      <c r="I244" s="325"/>
      <c r="J244" s="241"/>
      <c r="K244" s="241"/>
      <c r="L244" s="241"/>
      <c r="M244" s="241"/>
      <c r="N244" s="231"/>
      <c r="O244" s="231"/>
      <c r="P244" s="231"/>
      <c r="Q244" s="231"/>
      <c r="R244" s="231"/>
      <c r="S244" s="231"/>
    </row>
    <row r="245" spans="1:19" ht="15.75" x14ac:dyDescent="0.25">
      <c r="A245" s="241"/>
      <c r="B245" s="242"/>
      <c r="C245" s="242"/>
      <c r="D245" s="242"/>
      <c r="E245" s="242"/>
      <c r="F245" s="241"/>
      <c r="G245" s="241"/>
      <c r="H245" s="324"/>
      <c r="I245" s="325"/>
      <c r="J245" s="241"/>
      <c r="K245" s="241"/>
      <c r="L245" s="241"/>
      <c r="M245" s="241"/>
      <c r="N245" s="231"/>
      <c r="O245" s="231"/>
      <c r="P245" s="231"/>
      <c r="Q245" s="231"/>
      <c r="R245" s="231"/>
      <c r="S245" s="231"/>
    </row>
    <row r="246" spans="1:19" ht="15.75" x14ac:dyDescent="0.25">
      <c r="A246" s="241"/>
      <c r="B246" s="242"/>
      <c r="C246" s="242"/>
      <c r="D246" s="242"/>
      <c r="E246" s="242"/>
      <c r="F246" s="241"/>
      <c r="G246" s="241"/>
      <c r="H246" s="324"/>
      <c r="I246" s="325"/>
      <c r="J246" s="241"/>
      <c r="K246" s="241"/>
      <c r="L246" s="241"/>
      <c r="M246" s="241"/>
      <c r="N246" s="231"/>
      <c r="O246" s="231"/>
      <c r="P246" s="231"/>
      <c r="Q246" s="231"/>
      <c r="R246" s="231"/>
      <c r="S246" s="231"/>
    </row>
    <row r="247" spans="1:19" ht="15.75" x14ac:dyDescent="0.25">
      <c r="A247" s="241"/>
      <c r="B247" s="242"/>
      <c r="C247" s="242"/>
      <c r="D247" s="242"/>
      <c r="E247" s="242"/>
      <c r="F247" s="241"/>
      <c r="G247" s="241"/>
      <c r="H247" s="324"/>
      <c r="I247" s="325"/>
      <c r="J247" s="241"/>
      <c r="K247" s="241"/>
      <c r="L247" s="241"/>
      <c r="M247" s="241"/>
      <c r="N247" s="231"/>
      <c r="O247" s="231"/>
      <c r="P247" s="231"/>
      <c r="Q247" s="231"/>
      <c r="R247" s="231"/>
      <c r="S247" s="231"/>
    </row>
    <row r="248" spans="1:19" ht="15.75" x14ac:dyDescent="0.25">
      <c r="A248" s="241"/>
      <c r="B248" s="242"/>
      <c r="C248" s="242"/>
      <c r="D248" s="242"/>
      <c r="E248" s="242"/>
      <c r="F248" s="241"/>
      <c r="G248" s="241"/>
      <c r="H248" s="324"/>
      <c r="I248" s="325"/>
      <c r="J248" s="241"/>
      <c r="K248" s="241"/>
      <c r="L248" s="241"/>
      <c r="M248" s="241"/>
      <c r="N248" s="231"/>
      <c r="O248" s="231"/>
      <c r="P248" s="231"/>
      <c r="Q248" s="231"/>
      <c r="R248" s="231"/>
      <c r="S248" s="231"/>
    </row>
    <row r="249" spans="1:19" ht="15.75" x14ac:dyDescent="0.25">
      <c r="A249" s="241"/>
      <c r="B249" s="242"/>
      <c r="C249" s="242"/>
      <c r="D249" s="242"/>
      <c r="E249" s="242"/>
      <c r="F249" s="241"/>
      <c r="G249" s="241"/>
      <c r="H249" s="324"/>
      <c r="I249" s="325"/>
    </row>
    <row r="250" spans="1:19" ht="15.75" x14ac:dyDescent="0.25">
      <c r="A250" s="241"/>
      <c r="B250" s="242"/>
      <c r="C250" s="242"/>
      <c r="D250" s="242"/>
      <c r="E250" s="242"/>
      <c r="F250" s="241"/>
      <c r="G250" s="241"/>
      <c r="H250" s="324"/>
      <c r="I250" s="325"/>
    </row>
    <row r="251" spans="1:19" ht="15.75" x14ac:dyDescent="0.25">
      <c r="A251" s="241"/>
      <c r="B251" s="242"/>
      <c r="C251" s="242"/>
      <c r="D251" s="242"/>
      <c r="E251" s="242"/>
      <c r="F251" s="241"/>
      <c r="G251" s="241"/>
      <c r="H251" s="324"/>
      <c r="I251" s="325"/>
    </row>
    <row r="252" spans="1:19" ht="15.75" x14ac:dyDescent="0.25">
      <c r="A252" s="241"/>
      <c r="B252" s="242"/>
      <c r="C252" s="242"/>
      <c r="D252" s="242"/>
      <c r="E252" s="242"/>
      <c r="F252" s="241"/>
      <c r="G252" s="241"/>
      <c r="H252" s="324"/>
      <c r="I252" s="325"/>
    </row>
    <row r="253" spans="1:19" ht="15.75" x14ac:dyDescent="0.25">
      <c r="A253" s="241"/>
      <c r="B253" s="242"/>
      <c r="C253" s="242"/>
      <c r="D253" s="242"/>
      <c r="E253" s="242"/>
      <c r="F253" s="241"/>
      <c r="G253" s="241"/>
      <c r="H253" s="324"/>
      <c r="I253" s="325"/>
    </row>
    <row r="254" spans="1:19" ht="15.75" x14ac:dyDescent="0.25">
      <c r="A254" s="241"/>
      <c r="B254" s="242"/>
      <c r="C254" s="242"/>
      <c r="D254" s="242"/>
      <c r="E254" s="242"/>
      <c r="F254" s="241"/>
      <c r="G254" s="241"/>
      <c r="H254" s="324"/>
      <c r="I254" s="325"/>
    </row>
    <row r="255" spans="1:19" ht="15.75" x14ac:dyDescent="0.25">
      <c r="A255" s="241"/>
      <c r="B255" s="242"/>
      <c r="C255" s="242"/>
      <c r="D255" s="242"/>
      <c r="E255" s="242"/>
      <c r="F255" s="241"/>
      <c r="G255" s="241"/>
      <c r="H255" s="324"/>
      <c r="I255" s="325"/>
    </row>
    <row r="256" spans="1:19" ht="15.75" x14ac:dyDescent="0.25">
      <c r="A256" s="241"/>
      <c r="B256" s="242"/>
      <c r="C256" s="242"/>
      <c r="D256" s="242"/>
      <c r="E256" s="242"/>
      <c r="F256" s="241"/>
      <c r="G256" s="241"/>
      <c r="H256" s="324"/>
      <c r="I256" s="325"/>
    </row>
    <row r="257" spans="1:9" ht="15.75" x14ac:dyDescent="0.25">
      <c r="A257" s="241"/>
      <c r="B257" s="242"/>
      <c r="C257" s="242"/>
      <c r="D257" s="242"/>
      <c r="E257" s="242"/>
      <c r="F257" s="241"/>
      <c r="G257" s="241"/>
      <c r="H257" s="324"/>
      <c r="I257" s="325"/>
    </row>
    <row r="258" spans="1:9" ht="15.75" x14ac:dyDescent="0.25">
      <c r="A258" s="241"/>
      <c r="B258" s="242"/>
      <c r="C258" s="242"/>
      <c r="D258" s="242"/>
      <c r="E258" s="242"/>
      <c r="F258" s="241"/>
      <c r="G258" s="241"/>
      <c r="H258" s="324"/>
      <c r="I258" s="325"/>
    </row>
    <row r="259" spans="1:9" ht="15.75" x14ac:dyDescent="0.25">
      <c r="A259" s="241"/>
      <c r="B259" s="242"/>
      <c r="C259" s="242"/>
      <c r="D259" s="242"/>
      <c r="E259" s="242"/>
      <c r="F259" s="241"/>
      <c r="G259" s="241"/>
      <c r="H259" s="324"/>
      <c r="I259" s="325"/>
    </row>
    <row r="260" spans="1:9" ht="15.75" x14ac:dyDescent="0.25">
      <c r="A260" s="241"/>
      <c r="B260" s="242"/>
      <c r="C260" s="242"/>
      <c r="D260" s="242"/>
      <c r="E260" s="242"/>
      <c r="F260" s="241"/>
      <c r="G260" s="241"/>
      <c r="H260" s="324"/>
      <c r="I260" s="325"/>
    </row>
    <row r="261" spans="1:9" ht="15.75" x14ac:dyDescent="0.25">
      <c r="A261" s="241"/>
      <c r="B261" s="242"/>
      <c r="C261" s="242"/>
      <c r="D261" s="242"/>
      <c r="E261" s="242"/>
      <c r="F261" s="241"/>
      <c r="G261" s="241"/>
      <c r="H261" s="324"/>
      <c r="I261" s="325"/>
    </row>
  </sheetData>
  <mergeCells count="1">
    <mergeCell ref="B107:E107"/>
  </mergeCells>
  <pageMargins left="0.7" right="0.7" top="0.75" bottom="0.75" header="0.3" footer="0.3"/>
  <pageSetup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9"/>
  <sheetViews>
    <sheetView view="pageBreakPreview" zoomScaleNormal="100" zoomScaleSheetLayoutView="100" workbookViewId="0">
      <selection activeCell="H19" sqref="H19"/>
    </sheetView>
  </sheetViews>
  <sheetFormatPr defaultColWidth="9.140625" defaultRowHeight="15" x14ac:dyDescent="0.25"/>
  <cols>
    <col min="1" max="1" width="9.140625" style="31"/>
    <col min="2" max="2" width="58.140625" style="1" customWidth="1"/>
    <col min="3" max="3" width="9.140625" style="1"/>
    <col min="4" max="4" width="15.28515625" style="32" customWidth="1"/>
    <col min="5" max="5" width="11" style="1" bestFit="1" customWidth="1"/>
    <col min="6" max="16384" width="9.140625" style="1"/>
  </cols>
  <sheetData>
    <row r="1" spans="1:4" ht="22.5" customHeight="1" x14ac:dyDescent="0.25">
      <c r="A1" s="367" t="s">
        <v>158</v>
      </c>
      <c r="B1" s="368"/>
      <c r="C1" s="368"/>
      <c r="D1" s="369"/>
    </row>
    <row r="2" spans="1:4" ht="18" customHeight="1" x14ac:dyDescent="0.25">
      <c r="A2" s="364" t="s">
        <v>252</v>
      </c>
      <c r="B2" s="365"/>
      <c r="C2" s="365"/>
      <c r="D2" s="366"/>
    </row>
    <row r="3" spans="1:4" ht="16.5" customHeight="1" x14ac:dyDescent="0.25">
      <c r="A3" s="2"/>
      <c r="B3" s="3"/>
      <c r="C3" s="3"/>
      <c r="D3" s="4"/>
    </row>
    <row r="4" spans="1:4" ht="21" customHeight="1" x14ac:dyDescent="0.25">
      <c r="A4" s="5"/>
      <c r="B4" s="6" t="s">
        <v>6</v>
      </c>
      <c r="C4" s="7"/>
      <c r="D4" s="8"/>
    </row>
    <row r="5" spans="1:4" ht="21" customHeight="1" x14ac:dyDescent="0.25">
      <c r="A5" s="9">
        <v>1</v>
      </c>
      <c r="B5" s="10" t="s">
        <v>28</v>
      </c>
      <c r="C5" s="11">
        <v>1</v>
      </c>
      <c r="D5" s="12">
        <f>SUM(Preliminaries!F10)</f>
        <v>0</v>
      </c>
    </row>
    <row r="6" spans="1:4" ht="21" customHeight="1" x14ac:dyDescent="0.25">
      <c r="A6" s="9"/>
      <c r="B6" s="10"/>
      <c r="C6" s="11"/>
      <c r="D6" s="12"/>
    </row>
    <row r="7" spans="1:4" ht="20.25" customHeight="1" x14ac:dyDescent="0.25">
      <c r="A7" s="13">
        <v>2</v>
      </c>
      <c r="B7" s="14" t="s">
        <v>41</v>
      </c>
      <c r="C7" s="13">
        <v>1</v>
      </c>
      <c r="D7" s="15">
        <f>SUM('Borehole supplies'!F14)</f>
        <v>0</v>
      </c>
    </row>
    <row r="8" spans="1:4" ht="20.25" customHeight="1" x14ac:dyDescent="0.25">
      <c r="A8" s="16"/>
      <c r="B8" s="17"/>
      <c r="C8" s="18"/>
      <c r="D8" s="15"/>
    </row>
    <row r="9" spans="1:4" ht="21.75" customHeight="1" x14ac:dyDescent="0.25">
      <c r="A9" s="16">
        <v>3</v>
      </c>
      <c r="B9" s="17" t="s">
        <v>167</v>
      </c>
      <c r="C9" s="18">
        <v>1</v>
      </c>
      <c r="D9" s="15">
        <f>SUM('Water Tank Maintenance '!F9)</f>
        <v>0</v>
      </c>
    </row>
    <row r="10" spans="1:4" ht="21" customHeight="1" x14ac:dyDescent="0.25">
      <c r="A10" s="13"/>
      <c r="B10" s="19"/>
      <c r="C10" s="18"/>
      <c r="D10" s="15"/>
    </row>
    <row r="11" spans="1:4" ht="21" customHeight="1" x14ac:dyDescent="0.25">
      <c r="A11" s="13">
        <v>4</v>
      </c>
      <c r="B11" s="19" t="s">
        <v>143</v>
      </c>
      <c r="C11" s="18">
        <v>1</v>
      </c>
      <c r="D11" s="15">
        <f>SUM('Solar Support Structure'!I171)</f>
        <v>0</v>
      </c>
    </row>
    <row r="12" spans="1:4" ht="21" customHeight="1" x14ac:dyDescent="0.25">
      <c r="A12" s="13"/>
      <c r="B12" s="19"/>
      <c r="C12" s="18"/>
      <c r="D12" s="15"/>
    </row>
    <row r="13" spans="1:4" ht="21" customHeight="1" x14ac:dyDescent="0.25">
      <c r="A13" s="13">
        <v>5</v>
      </c>
      <c r="B13" s="19" t="s">
        <v>144</v>
      </c>
      <c r="C13" s="18">
        <v>1</v>
      </c>
      <c r="D13" s="15">
        <f>SUM('Solar Installation'!I28)</f>
        <v>0</v>
      </c>
    </row>
    <row r="14" spans="1:4" ht="21" customHeight="1" x14ac:dyDescent="0.25">
      <c r="A14" s="13"/>
      <c r="B14" s="19"/>
      <c r="C14" s="18"/>
      <c r="D14" s="15"/>
    </row>
    <row r="15" spans="1:4" ht="21" customHeight="1" x14ac:dyDescent="0.25">
      <c r="A15" s="13">
        <v>6</v>
      </c>
      <c r="B15" s="19" t="s">
        <v>251</v>
      </c>
      <c r="C15" s="18">
        <v>1</v>
      </c>
      <c r="D15" s="15">
        <f>SUM('Chain-link fencing'!I124)</f>
        <v>0</v>
      </c>
    </row>
    <row r="16" spans="1:4" ht="21" customHeight="1" x14ac:dyDescent="0.25">
      <c r="A16" s="13"/>
      <c r="B16" s="19"/>
      <c r="C16" s="18"/>
      <c r="D16" s="15"/>
    </row>
    <row r="17" spans="1:4" ht="18" customHeight="1" x14ac:dyDescent="0.25">
      <c r="A17" s="2"/>
      <c r="B17" s="20" t="s">
        <v>29</v>
      </c>
      <c r="C17" s="21"/>
      <c r="D17" s="22">
        <f>SUM(D5:D15)</f>
        <v>0</v>
      </c>
    </row>
    <row r="18" spans="1:4" ht="18" customHeight="1" thickBot="1" x14ac:dyDescent="0.3">
      <c r="A18" s="23"/>
      <c r="B18" s="24"/>
      <c r="C18" s="25"/>
      <c r="D18" s="26"/>
    </row>
    <row r="19" spans="1:4" ht="16.5" thickBot="1" x14ac:dyDescent="0.3">
      <c r="A19" s="27"/>
      <c r="B19" s="28" t="s">
        <v>30</v>
      </c>
      <c r="C19" s="29"/>
      <c r="D19" s="30">
        <f>SUM(D17)</f>
        <v>0</v>
      </c>
    </row>
  </sheetData>
  <mergeCells count="2">
    <mergeCell ref="A2:D2"/>
    <mergeCell ref="A1:D1"/>
  </mergeCells>
  <pageMargins left="0.7" right="0.7" top="0.75" bottom="0.75" header="0.3" footer="0.3"/>
  <pageSetup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X-Content-Length xmlns="d19f79d6-6f02-48c0-bb3a-bd4410d3caa6">65924</X-Content-Length>
    <X-timeC xmlns="d19f79d6-6f02-48c0-bb3a-bd4410d3caa6" xsi:nil="true"/>
    <_ip_UnifiedCompliancePolicyUIAction xmlns="http://schemas.microsoft.com/sharepoint/v3" xsi:nil="true"/>
    <X-compTimeC xmlns="d19f79d6-6f02-48c0-bb3a-bd4410d3caa6">12:17:46</X-compTimeC>
    <boundary xmlns="d19f79d6-6f02-48c0-bb3a-bd4410d3caa6" xsi:nil="true"/>
    <X-compDateC xmlns="d19f79d6-6f02-48c0-bb3a-bd4410d3caa6">2023-07-30</X-compDateC>
    <X-pVersion xmlns="d19f79d6-6f02-48c0-bb3a-bd4410d3caa6">0045</X-pVersion>
    <X-compDateM xmlns="d19f79d6-6f02-48c0-bb3a-bd4410d3caa6">2023-07-30</X-compDateM>
    <X-contRep xmlns="d19f79d6-6f02-48c0-bb3a-bd4410d3caa6">P6</X-contRep>
    <X-docId xmlns="d19f79d6-6f02-48c0-bb3a-bd4410d3caa6">000D3A3A1EA31EDE8BDA628DA3060123</X-docId>
    <X-compTimeM xmlns="d19f79d6-6f02-48c0-bb3a-bd4410d3caa6">12:17:46</X-compTimeM>
    <charset xmlns="d19f79d6-6f02-48c0-bb3a-bd4410d3caa6" xsi:nil="true"/>
    <_ip_UnifiedCompliancePolicyProperties xmlns="http://schemas.microsoft.com/sharepoint/v3" xsi:nil="true"/>
    <DocStatus xmlns="d19f79d6-6f02-48c0-bb3a-bd4410d3caa6" xsi:nil="true"/>
    <X-compId xmlns="d19f79d6-6f02-48c0-bb3a-bd4410d3caa6">data</X-compId>
    <X-dateM xmlns="d19f79d6-6f02-48c0-bb3a-bd4410d3caa6" xsi:nil="true"/>
    <Content-Type xmlns="d19f79d6-6f02-48c0-bb3a-bd4410d3caa6">application/vnd.openxmlformats-officedocument.spreadsheetml.sheet</Content-Type>
    <X-timeM xmlns="d19f79d6-6f02-48c0-bb3a-bd4410d3caa6" xsi:nil="true"/>
    <X-dateC xmlns="d19f79d6-6f02-48c0-bb3a-bd4410d3caa6" xsi:nil="true"/>
    <Content-Length xmlns="d19f79d6-6f02-48c0-bb3a-bd4410d3caa6">65924</Content-Length>
    <docProt xmlns="d19f79d6-6f02-48c0-bb3a-bd4410d3caa6">rcud</docProt>
    <X-numComps xmlns="d19f79d6-6f02-48c0-bb3a-bd4410d3caa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RP-Link DM Component" ma:contentTypeID="0x010100425E4FEA7D099642AAA0DD04D8D52E24001031C0AD6F45114AA486E11B593AB501" ma:contentTypeVersion="29" ma:contentTypeDescription="Gimmal Link DM SAP Component content type" ma:contentTypeScope="" ma:versionID="559df2a61543baea972a919c7b519645">
  <xsd:schema xmlns:xsd="http://www.w3.org/2001/XMLSchema" xmlns:xs="http://www.w3.org/2001/XMLSchema" xmlns:p="http://schemas.microsoft.com/office/2006/metadata/properties" xmlns:ns1="http://schemas.microsoft.com/sharepoint/v3" xmlns:ns2="d19f79d6-6f02-48c0-bb3a-bd4410d3caa6" xmlns:ns3="1fe6770b-bf65-4124-8120-b35021e96cc2" targetNamespace="http://schemas.microsoft.com/office/2006/metadata/properties" ma:root="true" ma:fieldsID="b1b4699db940f1c18e1511a35044aa2f" ns1:_="" ns2:_="" ns3:_="">
    <xsd:import namespace="http://schemas.microsoft.com/sharepoint/v3"/>
    <xsd:import namespace="d19f79d6-6f02-48c0-bb3a-bd4410d3caa6"/>
    <xsd:import namespace="1fe6770b-bf65-4124-8120-b35021e96cc2"/>
    <xsd:element name="properties">
      <xsd:complexType>
        <xsd:sequence>
          <xsd:element name="documentManagement">
            <xsd:complexType>
              <xsd:all>
                <xsd:element ref="ns2:boundary" minOccurs="0"/>
                <xsd:element ref="ns2:charset" minOccurs="0"/>
                <xsd:element ref="ns2:Content-Length" minOccurs="0"/>
                <xsd:element ref="ns2:Content-Type" minOccurs="0"/>
                <xsd:element ref="ns2:docProt" minOccurs="0"/>
                <xsd:element ref="ns2:DocStatus" minOccurs="0"/>
                <xsd:element ref="ns2:X-compDateC" minOccurs="0"/>
                <xsd:element ref="ns2:X-compDateM" minOccurs="0"/>
                <xsd:element ref="ns2:X-compId" minOccurs="0"/>
                <xsd:element ref="ns2:X-compTimeC" minOccurs="0"/>
                <xsd:element ref="ns2:X-compTimeM" minOccurs="0"/>
                <xsd:element ref="ns2:X-Content-Length" minOccurs="0"/>
                <xsd:element ref="ns2:X-contRep" minOccurs="0"/>
                <xsd:element ref="ns2:X-dateC" minOccurs="0"/>
                <xsd:element ref="ns2:X-dateM" minOccurs="0"/>
                <xsd:element ref="ns2:X-docId" minOccurs="0"/>
                <xsd:element ref="ns2:X-numComps" minOccurs="0"/>
                <xsd:element ref="ns2:X-pVersion" minOccurs="0"/>
                <xsd:element ref="ns2:X-timeC" minOccurs="0"/>
                <xsd:element ref="ns2:X-timeM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f79d6-6f02-48c0-bb3a-bd4410d3caa6" elementFormDefault="qualified">
    <xsd:import namespace="http://schemas.microsoft.com/office/2006/documentManagement/types"/>
    <xsd:import namespace="http://schemas.microsoft.com/office/infopath/2007/PartnerControls"/>
    <xsd:element name="boundary" ma:index="8" nillable="true" ma:displayName="boundary" ma:internalName="boundary">
      <xsd:simpleType>
        <xsd:restriction base="dms:Text"/>
      </xsd:simpleType>
    </xsd:element>
    <xsd:element name="charset" ma:index="9" nillable="true" ma:displayName="charset" ma:internalName="charset">
      <xsd:simpleType>
        <xsd:restriction base="dms:Text"/>
      </xsd:simpleType>
    </xsd:element>
    <xsd:element name="Content-Length" ma:index="10" nillable="true" ma:displayName="Content-Length" ma:internalName="Content_x002d_Length">
      <xsd:simpleType>
        <xsd:restriction base="dms:Text"/>
      </xsd:simpleType>
    </xsd:element>
    <xsd:element name="Content-Type" ma:index="11" nillable="true" ma:displayName="Content-Type" ma:internalName="Content_x002d_Type">
      <xsd:simpleType>
        <xsd:restriction base="dms:Text"/>
      </xsd:simpleType>
    </xsd:element>
    <xsd:element name="docProt" ma:index="12" nillable="true" ma:displayName="docProt" ma:internalName="docProt">
      <xsd:simpleType>
        <xsd:restriction base="dms:Text"/>
      </xsd:simpleType>
    </xsd:element>
    <xsd:element name="DocStatus" ma:index="13" nillable="true" ma:displayName="DocStatus" ma:internalName="DocStatus">
      <xsd:simpleType>
        <xsd:restriction base="dms:Text"/>
      </xsd:simpleType>
    </xsd:element>
    <xsd:element name="X-compDateC" ma:index="14" nillable="true" ma:displayName="X-compDateC" ma:internalName="X_x002d_compDateC">
      <xsd:simpleType>
        <xsd:restriction base="dms:Text"/>
      </xsd:simpleType>
    </xsd:element>
    <xsd:element name="X-compDateM" ma:index="15" nillable="true" ma:displayName="X-compDateM" ma:internalName="X_x002d_compDateM">
      <xsd:simpleType>
        <xsd:restriction base="dms:Text"/>
      </xsd:simpleType>
    </xsd:element>
    <xsd:element name="X-compId" ma:index="16" nillable="true" ma:displayName="X-compId" ma:internalName="X_x002d_compId">
      <xsd:simpleType>
        <xsd:restriction base="dms:Text"/>
      </xsd:simpleType>
    </xsd:element>
    <xsd:element name="X-compTimeC" ma:index="17" nillable="true" ma:displayName="X-compTimeC" ma:internalName="X_x002d_compTimeC">
      <xsd:simpleType>
        <xsd:restriction base="dms:Text"/>
      </xsd:simpleType>
    </xsd:element>
    <xsd:element name="X-compTimeM" ma:index="18" nillable="true" ma:displayName="X-compTimeM" ma:internalName="X_x002d_compTimeM">
      <xsd:simpleType>
        <xsd:restriction base="dms:Text"/>
      </xsd:simpleType>
    </xsd:element>
    <xsd:element name="X-Content-Length" ma:index="19" nillable="true" ma:displayName="X-Content-Length" ma:internalName="X_x002d_Content_x002d_Length">
      <xsd:simpleType>
        <xsd:restriction base="dms:Text"/>
      </xsd:simpleType>
    </xsd:element>
    <xsd:element name="X-contRep" ma:index="20" nillable="true" ma:displayName="X-contRep" ma:internalName="X_x002d_contRep">
      <xsd:simpleType>
        <xsd:restriction base="dms:Text"/>
      </xsd:simpleType>
    </xsd:element>
    <xsd:element name="X-dateC" ma:index="21" nillable="true" ma:displayName="X-dateC" ma:internalName="X_x002d_dateC">
      <xsd:simpleType>
        <xsd:restriction base="dms:Text"/>
      </xsd:simpleType>
    </xsd:element>
    <xsd:element name="X-dateM" ma:index="22" nillable="true" ma:displayName="X-dateM" ma:internalName="X_x002d_dateM">
      <xsd:simpleType>
        <xsd:restriction base="dms:Text"/>
      </xsd:simpleType>
    </xsd:element>
    <xsd:element name="X-docId" ma:index="23" nillable="true" ma:displayName="X-docId" ma:internalName="X_x002d_docId">
      <xsd:simpleType>
        <xsd:restriction base="dms:Text"/>
      </xsd:simpleType>
    </xsd:element>
    <xsd:element name="X-numComps" ma:index="24" nillable="true" ma:displayName="X-numComps" ma:internalName="X_x002d_numComps">
      <xsd:simpleType>
        <xsd:restriction base="dms:Text"/>
      </xsd:simpleType>
    </xsd:element>
    <xsd:element name="X-pVersion" ma:index="25" nillable="true" ma:displayName="X-pVersion" ma:internalName="X_x002d_pVersion">
      <xsd:simpleType>
        <xsd:restriction base="dms:Text"/>
      </xsd:simpleType>
    </xsd:element>
    <xsd:element name="X-timeC" ma:index="26" nillable="true" ma:displayName="X-timeC" ma:internalName="X_x002d_timeC">
      <xsd:simpleType>
        <xsd:restriction base="dms:Text"/>
      </xsd:simpleType>
    </xsd:element>
    <xsd:element name="X-timeM" ma:index="27" nillable="true" ma:displayName="X-timeM" ma:internalName="X_x002d_timeM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6770b-bf65-4124-8120-b35021e96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3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2200B4-AB2B-4D19-869C-65EBBAB11E55}">
  <ds:schemaRefs>
    <ds:schemaRef ds:uri="http://schemas.microsoft.com/office/2006/metadata/properties"/>
    <ds:schemaRef ds:uri="http://schemas.microsoft.com/office/infopath/2007/PartnerControls"/>
    <ds:schemaRef ds:uri="d19f79d6-6f02-48c0-bb3a-bd4410d3caa6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79452A0-697F-4062-A52A-69EEE733F8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67B70A-AAAA-40C6-9257-D39B47E871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9f79d6-6f02-48c0-bb3a-bd4410d3caa6"/>
    <ds:schemaRef ds:uri="1fe6770b-bf65-4124-8120-b35021e96c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Preliminaries</vt:lpstr>
      <vt:lpstr>Borehole supplies</vt:lpstr>
      <vt:lpstr>Water Tank Maintenance </vt:lpstr>
      <vt:lpstr>Solar Support Structure</vt:lpstr>
      <vt:lpstr>Solar Installation</vt:lpstr>
      <vt:lpstr>Chain-link fencing</vt:lpstr>
      <vt:lpstr>Summary</vt:lpstr>
      <vt:lpstr>'Borehole supplies'!Print_Area</vt:lpstr>
      <vt:lpstr>Preliminaries!Print_Area</vt:lpstr>
      <vt:lpstr>Summary!Print_Area</vt:lpstr>
      <vt:lpstr>'Water Tank Maintenance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DEROW Noor Mohamed</cp:lastModifiedBy>
  <cp:lastPrinted>2017-10-12T09:45:32Z</cp:lastPrinted>
  <dcterms:created xsi:type="dcterms:W3CDTF">2017-07-19T10:02:06Z</dcterms:created>
  <dcterms:modified xsi:type="dcterms:W3CDTF">2023-08-14T08:07:11Z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2022-01-06T08:28:13Z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c3795746-d9e6-4b6d-88c2-65ad3608f2c0</vt:lpwstr>
  </property>
  <property fmtid="{D5CDD505-2E9C-101B-9397-08002B2CF9AE}" pid="8" name="MSIP_Label_65b15e2b-c6d2-488b-8aea-978109a77633_ContentBits">
    <vt:lpwstr>0</vt:lpwstr>
  </property>
  <property fmtid="{D5CDD505-2E9C-101B-9397-08002B2CF9AE}" pid="9" name="ContentTypeId">
    <vt:lpwstr>0x010100425E4FEA7D099642AAA0DD04D8D52E24001031C0AD6F45114AA486E11B593AB501</vt:lpwstr>
  </property>
</Properties>
</file>